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実施サマリ" state="visible" r:id="rId4"/>
    <sheet sheetId="2" name="テストケース・想定仕訳" state="visible" r:id="rId5"/>
    <sheet sheetId="3" name="突合チェック" state="visible" r:id="rId6"/>
    <sheet sheetId="4" name="差異・例外" state="visible" r:id="rId7"/>
    <sheet sheetId="5" name="概要" state="visible" r:id="rId8"/>
  </sheets>
  <calcPr calcId="171027"/>
</workbook>
</file>

<file path=xl/sharedStrings.xml><?xml version="1.0" encoding="utf-8"?>
<sst xmlns="http://schemas.openxmlformats.org/spreadsheetml/2006/main" count="283" uniqueCount="203">
  <si>
    <t>サンプルSaaS課金システム（新サブスクリプション課金基盤）　UAT会計検証　実施サマリ</t>
  </si>
  <si>
    <t>【このパッケージの使い方】UATの本旨は「想定仕訳（期待値）と実システム出力の突合」です。①『テストケース・想定仕訳』シートの実施記録欄（システム出力仕訳／出力金額／差異額／判定／エビデンス参照／実施日／実施者）を会社側で記入 → ②本サマリで判定が自動集計されます → ③記入済みの本ファイルを監査法人にUAT実施証跡として提示してください。</t>
  </si>
  <si>
    <t>※ 本パッケージはAI生成ドラフトです。テストケース・想定仕訳・突合設計は会計士（監査人）の確認を前提とし、実施結果の妥当性判断は対象システムの仕様と最新の会計基準に基づいて行ってください。</t>
  </si>
  <si>
    <t>区分</t>
  </si>
  <si>
    <t>テストケース数</t>
  </si>
  <si>
    <t>OK</t>
  </si>
  <si>
    <t>差異</t>
  </si>
  <si>
    <t>未実施</t>
  </si>
  <si>
    <t>進捗率(実施済/全体)</t>
  </si>
  <si>
    <t>期間按分（月額）</t>
  </si>
  <si>
    <t>期間按分（年額前受）</t>
  </si>
  <si>
    <t>期中契約（日割）</t>
  </si>
  <si>
    <t>プラン変更（アップグレード）</t>
  </si>
  <si>
    <t>プラン変更（ダウングレード）</t>
  </si>
  <si>
    <t>解約（中途・返金あり）</t>
  </si>
  <si>
    <t>解約（返金なし）</t>
  </si>
  <si>
    <t>契約資産（未請求収益）</t>
  </si>
  <si>
    <t>返品・売上割戻（変動対価）</t>
  </si>
  <si>
    <t>複合契約（独立販売価格配分）</t>
  </si>
  <si>
    <t>合計</t>
  </si>
  <si>
    <t>※ 判定は『テストケース・想定仕訳』シートの「判定」列（OK/差異/未実施）を更新すると自動集計されます。進捗率＝(OK＋差異)÷テストケース数。</t>
  </si>
  <si>
    <t>サンプルSaaS課金システム（新サブスクリプション課金基盤）　テストケース・想定仕訳</t>
  </si>
  <si>
    <t>作成者：____________　査閲者：____________　検証日：______／__／__　［UAT会計検証］</t>
  </si>
  <si>
    <t>ID</t>
  </si>
  <si>
    <t>シナリオ</t>
  </si>
  <si>
    <t>テストデータ</t>
  </si>
  <si>
    <t>借方科目</t>
  </si>
  <si>
    <t>貸方科目</t>
  </si>
  <si>
    <t>想定金額</t>
  </si>
  <si>
    <t>摘要</t>
  </si>
  <si>
    <t>確認観点</t>
  </si>
  <si>
    <t>システム出力仕訳(記入)</t>
  </si>
  <si>
    <t>出力金額(記入)</t>
  </si>
  <si>
    <t>差異額</t>
  </si>
  <si>
    <t>判定</t>
  </si>
  <si>
    <t>エビデンス参照(仕訳ID・画面証跡)(記入)</t>
  </si>
  <si>
    <t>実施日(記入)</t>
  </si>
  <si>
    <t>実施者(記入)</t>
  </si>
  <si>
    <t>TC-01</t>
  </si>
  <si>
    <t>月額12,000円のSaaSプランを当月1日に新規契約。当月分を一定期間にわたり収益認識。</t>
  </si>
  <si>
    <t>契約日2025/04/01、月額12,000円（税抜）、課金サイクル月初、消費税10%</t>
  </si>
  <si>
    <t>売掛金</t>
  </si>
  <si>
    <t>契約負債（前受金）</t>
  </si>
  <si>
    <t>請求計上（税抜12,000を契約負債に）</t>
  </si>
  <si>
    <t>請求時に即時収益計上せず契約負債を経由しているか。月末に当月役務提供分のみ収益振替されるか。税抜・仮受消費税の分離が正しいか。</t>
  </si>
  <si>
    <t>仮受消費税等</t>
  </si>
  <si>
    <t>消費税1,200は仮受消費税等に区分（契約負債には含めない）</t>
  </si>
  <si>
    <t>売上高（SaaS利用料）</t>
  </si>
  <si>
    <t>当月末に履行義務充足分を収益振替</t>
  </si>
  <si>
    <t>TC-02</t>
  </si>
  <si>
    <t>年額120,000円を契約開始月に一括前受。12ヶ月にわたり均等に収益認識。</t>
  </si>
  <si>
    <t>契約日2025/04/01、年額120,000円（税抜）、一括前払、認識期間12ヶ月</t>
  </si>
  <si>
    <t>現金預金</t>
  </si>
  <si>
    <t>入金時に税抜120,000を全額契約負債計上</t>
  </si>
  <si>
    <t>前受金が全額契約負債計上され、毎月均等に取崩されるか。12ヶ月で契約負債残高がゼロとなるロールフォワードが成立するか。</t>
  </si>
  <si>
    <t>消費税12,000は仮受消費税等に区分</t>
  </si>
  <si>
    <t>毎月末に1/12（10,000）を収益振替。12ヶ月で契約負債120,000がゼロになる</t>
  </si>
  <si>
    <t>TC-03</t>
  </si>
  <si>
    <t>月額30,000円プランを月の途中（4/16）に契約開始。当月は日割計算。</t>
  </si>
  <si>
    <t>契約日2025/04/16、月額30,000円（税抜）、当月30日中15日利用</t>
  </si>
  <si>
    <t>日割請求 30,000×15/30=15,000（税抜）を契約負債に</t>
  </si>
  <si>
    <t>日割計算の分母（暦日/30日固定）が業務ルールと一致するか。端数処理（切捨/四捨五入）が定義通りか。</t>
  </si>
  <si>
    <t>消費税1,500は仮受消費税等に区分</t>
  </si>
  <si>
    <t>当月利用日数分の収益認識</t>
  </si>
  <si>
    <t>TC-04</t>
  </si>
  <si>
    <t>月額10,000円から月額25,000円へ月中（4/16）にアップグレード。差額を日割追加請求。</t>
  </si>
  <si>
    <t>変更日2025/04/16、旧10,000→新25,000円、当月残15日に対し差額按分</t>
  </si>
  <si>
    <t>差額15,000×15/30=7,500（税抜）の追加請求を契約負債に</t>
  </si>
  <si>
    <t>プラン変更を新規履行義務または契約変更（IFRS第15号の契約変更の規定）のいずれで処理するか判定ロジックが妥当か。差額按分の起算日が正しいか。</t>
  </si>
  <si>
    <t>消費税750は仮受消費税等に区分</t>
  </si>
  <si>
    <t>アップグレード差額分の当月収益</t>
  </si>
  <si>
    <t>TC-05</t>
  </si>
  <si>
    <t>月額25,000円から月額10,000円へ翌月始（5/1）にダウングレード。当月は変更なし。</t>
  </si>
  <si>
    <t>変更受付2025/04/20、適用2025/05/01、ダウングレードは次サイクル適用</t>
  </si>
  <si>
    <t>当月（4月）は旧プランで通常収益認識</t>
  </si>
  <si>
    <t>ダウングレードが次サイクル適用とする業務ルールに従い、当月収益が遡及調整されていないか。返金が発生しないことの確認。</t>
  </si>
  <si>
    <t>5月分は新料金10,000（税抜）で請求し契約負債に</t>
  </si>
  <si>
    <t>消費税1,000は仮受消費税等に区分</t>
  </si>
  <si>
    <t>TC-06</t>
  </si>
  <si>
    <t>年額前受契約を6ヶ月経過時点で中途解約し、未経過分を返金。</t>
  </si>
  <si>
    <t>年額120,000円契約、解約日2025/10/01、経過6ヶ月、残契約負債60,000円</t>
  </si>
  <si>
    <t>未払金（返金債務）</t>
  </si>
  <si>
    <t>未経過6ヶ月分60,000（税抜）の契約負債を返金債務へ振替</t>
  </si>
  <si>
    <t>解約時点の契約負債残高と返金額が一致するか。仮受消費税の戻し計上が適切か。返金が収益のマイナスでなく契約負債取崩で処理されているか。</t>
  </si>
  <si>
    <t>未経過分に対応する仮受消費税6,000を戻し、返金債務に含める（返金総額66,000）</t>
  </si>
  <si>
    <t>返金実行</t>
  </si>
  <si>
    <t>TC-07</t>
  </si>
  <si>
    <t>月額契約を月末解約。当月利用分は収益確定、翌月以降請求停止。</t>
  </si>
  <si>
    <t>月額12,000円、解約日2025/04/30、返金なし</t>
  </si>
  <si>
    <t>当月分は通常通り全額収益認識</t>
  </si>
  <si>
    <t>解約後に翌月以降の請求・収益スケジュールが正しく停止されるか。残契約負債が残存しないか。</t>
  </si>
  <si>
    <t>TC-08</t>
  </si>
  <si>
    <t>役務提供が請求に先行する契約。月末時点で履行済だが未請求の収益を契約資産計上。</t>
  </si>
  <si>
    <t>提供期間2025/04/01-04/30、請求は翌月5日、月末未請求</t>
  </si>
  <si>
    <t>月末に履行義務充足分を契約資産で計上</t>
  </si>
  <si>
    <t>契約資産と契約負債が契約単位でネット表示の要否判定がされているか。請求確定時に契約資産が適切に振替・消去されるか。</t>
  </si>
  <si>
    <t>翌月請求確定時に契約資産12,000を売掛金へ振替</t>
  </si>
  <si>
    <t>請求確定時に消費税1,200を仮受消費税等に計上（売掛金は税込13,200）</t>
  </si>
  <si>
    <t>TC-09</t>
  </si>
  <si>
    <t>ボリュームディスカウント条件付契約で変動対価を見積り、取引価格を調整。</t>
  </si>
  <si>
    <t>基本料金100,000円、年間利用量に応じ最大10%割戻見込み、見積割戻8%</t>
  </si>
  <si>
    <t>返金負債（売上割戻＝変動対価）</t>
  </si>
  <si>
    <t>変動対価の見積り（期待値法または最頻値法・変動対価の見積りの制限を考慮）で取引価格を減額</t>
  </si>
  <si>
    <t>変動対価が期待値法または最頻値法で見積られ、変動対価の見積りの制限を考慮のうえ取引価格に反映されているか。見積りの更新（再見積り）ロジックが期末に機能するか。</t>
  </si>
  <si>
    <t>TC-10</t>
  </si>
  <si>
    <t>SaaS利用料＋初期導入支援の複合契約を独立販売価格で配分。</t>
  </si>
  <si>
    <t>総額150,000円、SaaS年額120,000・導入支援30,000、独立販売価格比で配分</t>
  </si>
  <si>
    <t>請求総額165,000のうち税抜150,000を契約負債に（導入支援30,000＋SaaS 120,000）</t>
  </si>
  <si>
    <t>独立販売価格による取引価格配分が正しいか。導入支援（一時点）とSaaS（期間）の認識時点が区分されているか。</t>
  </si>
  <si>
    <t>消費税15,000は仮受消費税等に区分</t>
  </si>
  <si>
    <t>売上高（導入支援）</t>
  </si>
  <si>
    <t>一時点充足の導入支援を完了時に収益認識</t>
  </si>
  <si>
    <t>SaaSは期間按分で毎月収益認識</t>
  </si>
  <si>
    <t>【実施記録欄の記入】想定仕訳（借方・貸方・想定金額）は本旨=検証の期待値です。会社側で「システム出力仕訳」「出力金額」を実出力から転記し、「差異額」（想定金額−出力金額、想定金額が数値の行は自動計算）を確認。テストケース単位で「判定」（OK/差異/未実施）を選び、「エビデンス参照（仕訳ID・画面証跡）」「実施日」「実施者」を記入してください。判定は「実施サマリ」に自動集計されます。</t>
  </si>
  <si>
    <t>サンプルSaaS課金システム（新サブスクリプション課金基盤）　突合チェック</t>
  </si>
  <si>
    <t>突合</t>
  </si>
  <si>
    <t>突合元</t>
  </si>
  <si>
    <t>突合先</t>
  </si>
  <si>
    <t>方法</t>
  </si>
  <si>
    <t>許容差異</t>
  </si>
  <si>
    <t>結果</t>
  </si>
  <si>
    <t>備考</t>
  </si>
  <si>
    <t>REC-01</t>
  </si>
  <si>
    <t>課金システム収益 対 GL売上高突合</t>
  </si>
  <si>
    <t>課金システム収益スケジュール（月次集計）</t>
  </si>
  <si>
    <t>総勘定元帳 売上高勘定</t>
  </si>
  <si>
    <t>月次の自動仕訳連携バッチ総額と、GL計上額を勘定別・税区分別に突合。件数・金額の全件マッチング。</t>
  </si>
  <si>
    <t>差異0円（端数除く±1円以内）</t>
  </si>
  <si>
    <t>差異あり</t>
  </si>
  <si>
    <t>日割計算（TC-03）に起因する端数処理差異が累積。GL側合計が課金システム側を月間で132円下回る。</t>
  </si>
  <si>
    <t>REC-02</t>
  </si>
  <si>
    <t>契約負債残高ロールフォワード検証</t>
  </si>
  <si>
    <t>契約負債期首残高＋当月請求増−当月収益振替−返金取崩</t>
  </si>
  <si>
    <t>GL契約負債（前受金）期末残高</t>
  </si>
  <si>
    <t>契約単位のロールフォワード表を作成し、増減明細と勘定残高を一致確認。</t>
  </si>
  <si>
    <t>差異0円</t>
  </si>
  <si>
    <t>中途解約返金（TC-06）の未経過分契約負債60,000の取崩仕訳が生成されず、契約負債が過大計上のまま残存（仮受消費税の戻し漏れは REC-05）</t>
  </si>
  <si>
    <t>REC-03</t>
  </si>
  <si>
    <t>入金（前受）対 契約負債計上突合</t>
  </si>
  <si>
    <t>入金消込データ（決済代行/銀行入金）</t>
  </si>
  <si>
    <t>GL契約負債・現金預金</t>
  </si>
  <si>
    <t>前受入金額と契約負債計上額、入金日と計上日の一致を全件確認。</t>
  </si>
  <si>
    <t>±1円</t>
  </si>
  <si>
    <t>一致</t>
  </si>
  <si>
    <t>年額前受（TC-02）の入金時全額契約負債計上は適切に連携されている。</t>
  </si>
  <si>
    <t>REC-04</t>
  </si>
  <si>
    <t>MRR/ARR集計 対 認識収益突合</t>
  </si>
  <si>
    <t>KPIダッシュボード（MRR/ARR）</t>
  </si>
  <si>
    <t>会計上の期間按分後SaaS収益</t>
  </si>
  <si>
    <t>MRR×12＝ARRの整合、及びMRRと会計収益（一時点要素除外）の差異要因分析。</t>
  </si>
  <si>
    <t>定性的に説明可能であること</t>
  </si>
  <si>
    <t>複合契約（TC-10）の導入支援収益がMRRに混入しないかの検証が未着手。KPIと会計収益の定義差を文書化要。</t>
  </si>
  <si>
    <t>REC-05</t>
  </si>
  <si>
    <t>消費税区分集計突合</t>
  </si>
  <si>
    <t>課金システム税計算結果</t>
  </si>
  <si>
    <t>GL仮受消費税勘定</t>
  </si>
  <si>
    <t>税区分別（課税10%/非課税/対象外）に集計し、税額の一致を確認。返金時の税戻しも対象。</t>
  </si>
  <si>
    <t>返金時（TC-06）の仮受消費税マイナス計上漏れにより、仮受消費税が過大。</t>
  </si>
  <si>
    <t>サンプルSaaS課金システム（新サブスクリプション課金基盤）　差異・例外と是正</t>
  </si>
  <si>
    <t>関連</t>
  </si>
  <si>
    <t>差異・例外</t>
  </si>
  <si>
    <t>重要度</t>
  </si>
  <si>
    <t>原因</t>
  </si>
  <si>
    <t>是正</t>
  </si>
  <si>
    <t>EX-01</t>
  </si>
  <si>
    <t>TC-03 / REC-01</t>
  </si>
  <si>
    <t>日割計算の端数処理がシステム実装（切捨）と業務ルール定義書（四捨五入）で不一致。月内累積で僅少差異が発生。</t>
  </si>
  <si>
    <t>中</t>
  </si>
  <si>
    <t>課金システムの料金計算モジュールの端数処理パラメータが業務要件と異なる設定。要件定義レビュー時の見落とし。</t>
  </si>
  <si>
    <t>端数処理ルールを業務要件（四捨五入・暦日按分）に統一するようパラメータ修正。修正後に再テスト（TC-03）を実施し、REC-01の差異解消を確認。差異閾値を統制に組込む。</t>
  </si>
  <si>
    <t>EX-02</t>
  </si>
  <si>
    <t>TC-06 / REC-02 / REC-05</t>
  </si>
  <si>
    <t>中途解約返金時に未経過分の契約負債取崩と仮受消費税の戻し計上が自動仕訳に反映されず、契約負債・仮受消費税が過大残存。</t>
  </si>
  <si>
    <t>高</t>
  </si>
  <si>
    <t>返金処理ロジックが現金返金（未払金→現金）のみを生成し、契約負債取崩・税戻しの相手勘定仕訳が未実装。</t>
  </si>
  <si>
    <t>返金トランザクションに対し『契約負債／未払金』『仮受消費税戻し』を含む完全な仕訳セットを生成するようロジック改修。改修後にTC-06再実行、契約負債ロールフォワード（REC-02）と税突合（REC-05）の一致を確認。月次で残存契約負債の例外監視レポートを運用。</t>
  </si>
  <si>
    <t>EX-03</t>
  </si>
  <si>
    <t>契約資産（未請求収益）の計上・振替シナリオが未検証。契約資産と契約負債の同一契約内ネット表示判定も未確認。</t>
  </si>
  <si>
    <t>請求先行型と提供先行型の混在契約に対するテストデータ未整備。UAT範囲の優先度付けで後回し。</t>
  </si>
  <si>
    <t>提供先行型契約のテストデータを作成しTC-08を実行。契約単位の契約資産・契約負債ネット表示ロジックを会計士と協議の上、開示要件に沿って検証。</t>
  </si>
  <si>
    <t>EX-04</t>
  </si>
  <si>
    <t>TC-09 / TC-10</t>
  </si>
  <si>
    <t>変動対価（割戻）見積りと複合契約の独立販売価格配分が未検証。期末再見積りロジックも未確認。</t>
  </si>
  <si>
    <t>IFRS第15号の取引価格配分・変動対価制限の自動化範囲が要件上曖昧で、テストケース具体化が未完了。</t>
  </si>
  <si>
    <t>独立販売価格の算定根拠と変動対価の見積方法（期待値法または最頻値法）を文書化し、TC-09・TC-10のテストデータで検証。期末の再見積り差額調整仕訳が自動生成されるか確認。手動補正範囲を明確化。</t>
  </si>
  <si>
    <t>EX-05</t>
  </si>
  <si>
    <t>ITGC</t>
  </si>
  <si>
    <t>本番環境への収益計上ロジック変更権限と承認ゲート、及び権限レビュー証跡が未整備。監査ログ保管期間も未定義。</t>
  </si>
  <si>
    <t>全般統制（変更管理・アクセス権管理）の整備が業務統制テストに先行しておらず、職務分掌の文書化が不十分。</t>
  </si>
  <si>
    <t>本番リリースの変更管理プロセス（申請・テスト・承認・移送分離）を文書化し承認ゲートを設置。ロール別権限の定期レビュー（四半期）を制度化。監査ログの記録項目・保管期間（最低7年目安）を定め、改ざん防止統制を実装。</t>
  </si>
  <si>
    <t>サンプルSaaS課金システム（新サブスクリプション課金基盤）　UAT会計検証パッケージ</t>
  </si>
  <si>
    <t>項目</t>
  </si>
  <si>
    <t>内容</t>
  </si>
  <si>
    <t>目的</t>
  </si>
  <si>
    <t>新課金システムが生成する収益・契約負債・契約資産・返金等の自動仕訳が、IFRS第15号（履行義務充足に応じた一定期間の収益認識）および日本基準（収益認識に関する会計基準＝企業会計基準第29号・同適用指針）に準拠し、正確かつ網羅的に総勘定元帳へ連携されることを受入テストにより検証する。</t>
  </si>
  <si>
    <t>範囲</t>
  </si>
  <si>
    <t>月額/年額サブスク契約の期間按分、前受金（契約負債）の計上と取崩し、期中契約・解約・プラン変更の日割計算、返金・割戻、契約資産（未請求収益）、税区分の自動付番、GL連携バッチの整合性。ITGCとして本番アクセス権・変更管理・監査ログを対象。</t>
  </si>
  <si>
    <t>進め方</t>
  </si>
  <si>
    <t>想定仕訳（テストケース）を業務シナリオ別に定義し、システム実出力（自動仕訳・請求データ・収益スケジュール）と突合。MRR/ARR等のKPI集計、契約負債残高ロールフォワード、GL/サブシステム残高一致を検証。差異は原因分析の上、重要度を付し是正提案を行う。</t>
  </si>
  <si>
    <t>基準</t>
  </si>
  <si>
    <t>IFRS第15号（顧客との契約から生じる収益）、収益認識に関する会計基準（企業会計基準第29号）、収益認識会計基準の適用指針（企業会計基準適用指針第30号）、財務報告に係る内部統制（ITGC/ITAC）。</t>
  </si>
  <si>
    <t>総合所見</t>
  </si>
  <si>
    <t>新SaaS課金システムは、月額/年額の期間按分、前受金（契約負債）計上、アップグレード差額按分、月末解約等の基本シナリオ（TC-01,02,04,05,07）について概ね収益認識会計基準（企業会計基準第29号）に準拠した適切な自動仕訳を生成しており良好。一方で、(1)中途解約返金時の契約負債取崩・仮受消費税戻しの仕訳欠落（EX-02・重要度高）、(2)日割端数処理の要件不一致（EX-01）が会計影響のある差異として検出された。さらに、契約資産、変動対価見積り、複合契約の価格配分（TC-08～10）は未検証であり、ITGC（変更管理・権限レビュー・監査ログ）の整備不足（EX-05）も残存する。本ドラフトの結論として、現状では受入合格と判断できず『条件付き（要是正後再テスト）』とする。高重要度のEX-02・EX-04・EX-05の是正と再テスト完了、及び未検証ケースの検証完了を本稼働の必須条件とすることを提言する。なお本書は会計士レビュー前のドラフトであり、最終判断は監査責任者のレビューを経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</si>
</sst>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Red]-#,##0"/>
  </numFmts>
  <fonts count="9" x14ac:knownFonts="1">
    <font>
      <color theme="1"/>
      <family val="2"/>
      <scheme val="minor"/>
      <sz val="11"/>
      <name val="Calibri"/>
    </font>
    <font>
      <b/>
      <color rgb="FF1A1A1F"/>
      <sz val="14"/>
      <name val="Yu Gothic"/>
    </font>
    <font>
      <color rgb="FF1A1A1F"/>
      <sz val="9.5"/>
      <name val="Yu Gothic"/>
    </font>
    <font>
      <color rgb="FF8A8170"/>
      <sz val="8.5"/>
      <name val="Yu Gothic"/>
    </font>
    <font>
      <b/>
      <sz val="10"/>
      <name val="Yu Gothic"/>
    </font>
    <font>
      <sz val="9.5"/>
      <name val="Yu Gothic"/>
    </font>
    <font>
      <b/>
      <sz val="9.5"/>
      <name val="Yu Gothic"/>
    </font>
    <font>
      <color rgb="FF8A8170"/>
      <sz val="9"/>
      <name val="Yu Gothic"/>
    </font>
    <font>
      <sz val="10"/>
      <name val="Yu Gothic"/>
    </font>
  </fonts>
  <fills count="4">
    <fill>
      <patternFill patternType="none"/>
    </fill>
    <fill>
      <patternFill patternType="gray125"/>
    </fill>
    <fill>
      <patternFill patternType="solid">
        <fgColor rgb="FFFDFAF3"/>
      </patternFill>
    </fill>
    <fill>
      <patternFill patternType="solid">
        <fgColor rgb="FFECE4D2"/>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20">
    <xf numFmtId="0" fontId="0" fillId="0" borderId="0" xfId="0"/>
    <xf numFmtId="0" fontId="1" fillId="0" borderId="0" xfId="0" applyFont="1"/>
    <xf numFmtId="0" fontId="2"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0" borderId="0" xfId="0" applyFont="1"/>
    <xf numFmtId="0" fontId="4" fillId="3" borderId="1" xfId="0" applyFont="1" applyFill="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9" fontId="5" fillId="0" borderId="1" xfId="0" applyNumberFormat="1" applyFont="1" applyBorder="1" applyAlignment="1">
      <alignment horizontal="center" vertical="top" wrapText="1"/>
    </xf>
    <xf numFmtId="0" fontId="6" fillId="0" borderId="1" xfId="0" applyFont="1" applyBorder="1" applyAlignment="1">
      <alignment horizontal="left" vertical="top" wrapText="1"/>
    </xf>
    <xf numFmtId="0" fontId="6" fillId="0" borderId="1" xfId="0" applyFont="1" applyBorder="1" applyAlignment="1">
      <alignment horizontal="center" vertical="top" wrapText="1"/>
    </xf>
    <xf numFmtId="9" fontId="6" fillId="0" borderId="1" xfId="0" applyNumberFormat="1" applyFont="1" applyBorder="1" applyAlignment="1">
      <alignment horizontal="center" vertical="top" wrapText="1"/>
    </xf>
    <xf numFmtId="0" fontId="7" fillId="0" borderId="0" xfId="0" applyFont="1"/>
    <xf numFmtId="0" fontId="4" fillId="3" borderId="1" xfId="0" applyFont="1" applyFill="1" applyBorder="1" applyAlignment="1">
      <alignment vertical="center" wrapText="1"/>
    </xf>
    <xf numFmtId="0" fontId="8" fillId="0" borderId="1" xfId="0" applyFont="1" applyBorder="1" applyAlignment="1">
      <alignment vertical="top" wrapText="1"/>
    </xf>
    <xf numFmtId="3" fontId="8" fillId="0" borderId="1" xfId="0" applyNumberFormat="1" applyFont="1" applyBorder="1" applyAlignment="1">
      <alignment horizontal="right" vertical="top" wrapText="1"/>
    </xf>
    <xf numFmtId="0" fontId="0" fillId="2" borderId="0" xfId="0" applyFill="1"/>
    <xf numFmtId="0" fontId="0" fillId="2" borderId="0" xfId="0" applyFill="1" applyAlignment="1">
      <alignment horizontal="right" vertical="top" wrapText="1"/>
    </xf>
    <xf numFmtId="164" fontId="8" fillId="0" borderId="1" xfId="0" applyNumberFormat="1" applyFont="1" applyBorder="1" applyAlignment="1">
      <alignment vertical="top" wrapText="1"/>
    </xf>
    <xf numFmtId="0" fontId="8" fillId="2"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pane ySplit="5" topLeftCell="A6" activePane="bottomLeft" state="frozen"/>
      <selection pane="bottomLeft"/>
    </sheetView>
  </sheetViews>
  <sheetFormatPr defaultRowHeight="15" outlineLevelRow="0" outlineLevelCol="0" x14ac:dyDescent="55"/>
  <cols>
    <col min="1" max="1" width="30" customWidth="1"/>
    <col min="2" max="2" width="14" customWidth="1"/>
    <col min="3" max="5" width="10" customWidth="1"/>
    <col min="6" max="6" width="20" customWidth="1"/>
  </cols>
  <sheetData>
    <row r="1" ht="22" customHeight="1" spans="1:6" s="1" customFormat="1" x14ac:dyDescent="0.25">
      <c r="A1" s="1" t="s">
        <v>0</v>
      </c>
      <c r="B1" s="1"/>
      <c r="C1" s="1"/>
      <c r="D1" s="1"/>
      <c r="E1" s="1"/>
      <c r="F1" s="1"/>
    </row>
    <row r="2" spans="1:6" x14ac:dyDescent="0.25">
      <c r="A2" s="2" t="s">
        <v>1</v>
      </c>
      <c r="B2" s="2"/>
      <c r="C2" s="2"/>
      <c r="D2" s="2"/>
      <c r="E2" s="2"/>
      <c r="F2" s="2"/>
    </row>
    <row r="3" spans="1:6" x14ac:dyDescent="0.25">
      <c r="A3" s="3" t="s">
        <v>2</v>
      </c>
      <c r="B3" s="3"/>
      <c r="C3" s="3"/>
      <c r="D3" s="3"/>
      <c r="E3" s="3"/>
      <c r="F3" s="3"/>
    </row>
    <row r="5" spans="1:6" s="4" customFormat="1" x14ac:dyDescent="0.25">
      <c r="A5" s="5" t="s">
        <v>3</v>
      </c>
      <c r="B5" s="5" t="s">
        <v>4</v>
      </c>
      <c r="C5" s="5" t="s">
        <v>5</v>
      </c>
      <c r="D5" s="5" t="s">
        <v>6</v>
      </c>
      <c r="E5" s="5" t="s">
        <v>7</v>
      </c>
      <c r="F5" s="5" t="s">
        <v>8</v>
      </c>
    </row>
    <row r="6" spans="1:6" x14ac:dyDescent="0.25">
      <c r="A6" s="6" t="s">
        <v>9</v>
      </c>
      <c r="B6" s="7">
        <f>COUNTIF('テストケース・想定仕訳'!$B$5:$B$31,$A$6)</f>
      </c>
      <c r="C6" s="7">
        <f>COUNTIFS('テストケース・想定仕訳'!$B$5:$B$31,$A$6,'テストケース・想定仕訳'!$M$5:$M$31,"OK")</f>
      </c>
      <c r="D6" s="7">
        <f>COUNTIFS('テストケース・想定仕訳'!$B$5:$B$31,$A$6,'テストケース・想定仕訳'!$M$5:$M$31,"差異")</f>
      </c>
      <c r="E6" s="7">
        <f>COUNTIFS('テストケース・想定仕訳'!$B$5:$B$31,$A$6,'テストケース・想定仕訳'!$M$5:$M$31,"未実施")</f>
      </c>
      <c r="F6" s="8">
        <f>IF($B$6=0,0,($C$6+$D$6)/$B$6)</f>
      </c>
    </row>
    <row r="7" spans="1:6" x14ac:dyDescent="0.25">
      <c r="A7" s="6" t="s">
        <v>10</v>
      </c>
      <c r="B7" s="7">
        <f>COUNTIF('テストケース・想定仕訳'!$B$5:$B$31,$A$7)</f>
      </c>
      <c r="C7" s="7">
        <f>COUNTIFS('テストケース・想定仕訳'!$B$5:$B$31,$A$7,'テストケース・想定仕訳'!$M$5:$M$31,"OK")</f>
      </c>
      <c r="D7" s="7">
        <f>COUNTIFS('テストケース・想定仕訳'!$B$5:$B$31,$A$7,'テストケース・想定仕訳'!$M$5:$M$31,"差異")</f>
      </c>
      <c r="E7" s="7">
        <f>COUNTIFS('テストケース・想定仕訳'!$B$5:$B$31,$A$7,'テストケース・想定仕訳'!$M$5:$M$31,"未実施")</f>
      </c>
      <c r="F7" s="8">
        <f>IF($B$7=0,0,($C$7+$D$7)/$B$7)</f>
      </c>
    </row>
    <row r="8" spans="1:6" x14ac:dyDescent="0.25">
      <c r="A8" s="6" t="s">
        <v>11</v>
      </c>
      <c r="B8" s="7">
        <f>COUNTIF('テストケース・想定仕訳'!$B$5:$B$31,$A$8)</f>
      </c>
      <c r="C8" s="7">
        <f>COUNTIFS('テストケース・想定仕訳'!$B$5:$B$31,$A$8,'テストケース・想定仕訳'!$M$5:$M$31,"OK")</f>
      </c>
      <c r="D8" s="7">
        <f>COUNTIFS('テストケース・想定仕訳'!$B$5:$B$31,$A$8,'テストケース・想定仕訳'!$M$5:$M$31,"差異")</f>
      </c>
      <c r="E8" s="7">
        <f>COUNTIFS('テストケース・想定仕訳'!$B$5:$B$31,$A$8,'テストケース・想定仕訳'!$M$5:$M$31,"未実施")</f>
      </c>
      <c r="F8" s="8">
        <f>IF($B$8=0,0,($C$8+$D$8)/$B$8)</f>
      </c>
    </row>
    <row r="9" spans="1:6" x14ac:dyDescent="0.25">
      <c r="A9" s="6" t="s">
        <v>12</v>
      </c>
      <c r="B9" s="7">
        <f>COUNTIF('テストケース・想定仕訳'!$B$5:$B$31,$A$9)</f>
      </c>
      <c r="C9" s="7">
        <f>COUNTIFS('テストケース・想定仕訳'!$B$5:$B$31,$A$9,'テストケース・想定仕訳'!$M$5:$M$31,"OK")</f>
      </c>
      <c r="D9" s="7">
        <f>COUNTIFS('テストケース・想定仕訳'!$B$5:$B$31,$A$9,'テストケース・想定仕訳'!$M$5:$M$31,"差異")</f>
      </c>
      <c r="E9" s="7">
        <f>COUNTIFS('テストケース・想定仕訳'!$B$5:$B$31,$A$9,'テストケース・想定仕訳'!$M$5:$M$31,"未実施")</f>
      </c>
      <c r="F9" s="8">
        <f>IF($B$9=0,0,($C$9+$D$9)/$B$9)</f>
      </c>
    </row>
    <row r="10" spans="1:6" x14ac:dyDescent="0.25">
      <c r="A10" s="6" t="s">
        <v>13</v>
      </c>
      <c r="B10" s="7">
        <f>COUNTIF('テストケース・想定仕訳'!$B$5:$B$31,$A$10)</f>
      </c>
      <c r="C10" s="7">
        <f>COUNTIFS('テストケース・想定仕訳'!$B$5:$B$31,$A$10,'テストケース・想定仕訳'!$M$5:$M$31,"OK")</f>
      </c>
      <c r="D10" s="7">
        <f>COUNTIFS('テストケース・想定仕訳'!$B$5:$B$31,$A$10,'テストケース・想定仕訳'!$M$5:$M$31,"差異")</f>
      </c>
      <c r="E10" s="7">
        <f>COUNTIFS('テストケース・想定仕訳'!$B$5:$B$31,$A$10,'テストケース・想定仕訳'!$M$5:$M$31,"未実施")</f>
      </c>
      <c r="F10" s="8">
        <f>IF($B$10=0,0,($C$10+$D$10)/$B$10)</f>
      </c>
    </row>
    <row r="11" spans="1:6" x14ac:dyDescent="0.25">
      <c r="A11" s="6" t="s">
        <v>14</v>
      </c>
      <c r="B11" s="7">
        <f>COUNTIF('テストケース・想定仕訳'!$B$5:$B$31,$A$11)</f>
      </c>
      <c r="C11" s="7">
        <f>COUNTIFS('テストケース・想定仕訳'!$B$5:$B$31,$A$11,'テストケース・想定仕訳'!$M$5:$M$31,"OK")</f>
      </c>
      <c r="D11" s="7">
        <f>COUNTIFS('テストケース・想定仕訳'!$B$5:$B$31,$A$11,'テストケース・想定仕訳'!$M$5:$M$31,"差異")</f>
      </c>
      <c r="E11" s="7">
        <f>COUNTIFS('テストケース・想定仕訳'!$B$5:$B$31,$A$11,'テストケース・想定仕訳'!$M$5:$M$31,"未実施")</f>
      </c>
      <c r="F11" s="8">
        <f>IF($B$11=0,0,($C$11+$D$11)/$B$11)</f>
      </c>
    </row>
    <row r="12" spans="1:6" x14ac:dyDescent="0.25">
      <c r="A12" s="6" t="s">
        <v>15</v>
      </c>
      <c r="B12" s="7">
        <f>COUNTIF('テストケース・想定仕訳'!$B$5:$B$31,$A$12)</f>
      </c>
      <c r="C12" s="7">
        <f>COUNTIFS('テストケース・想定仕訳'!$B$5:$B$31,$A$12,'テストケース・想定仕訳'!$M$5:$M$31,"OK")</f>
      </c>
      <c r="D12" s="7">
        <f>COUNTIFS('テストケース・想定仕訳'!$B$5:$B$31,$A$12,'テストケース・想定仕訳'!$M$5:$M$31,"差異")</f>
      </c>
      <c r="E12" s="7">
        <f>COUNTIFS('テストケース・想定仕訳'!$B$5:$B$31,$A$12,'テストケース・想定仕訳'!$M$5:$M$31,"未実施")</f>
      </c>
      <c r="F12" s="8">
        <f>IF($B$12=0,0,($C$12+$D$12)/$B$12)</f>
      </c>
    </row>
    <row r="13" spans="1:6" x14ac:dyDescent="0.25">
      <c r="A13" s="6" t="s">
        <v>16</v>
      </c>
      <c r="B13" s="7">
        <f>COUNTIF('テストケース・想定仕訳'!$B$5:$B$31,$A$13)</f>
      </c>
      <c r="C13" s="7">
        <f>COUNTIFS('テストケース・想定仕訳'!$B$5:$B$31,$A$13,'テストケース・想定仕訳'!$M$5:$M$31,"OK")</f>
      </c>
      <c r="D13" s="7">
        <f>COUNTIFS('テストケース・想定仕訳'!$B$5:$B$31,$A$13,'テストケース・想定仕訳'!$M$5:$M$31,"差異")</f>
      </c>
      <c r="E13" s="7">
        <f>COUNTIFS('テストケース・想定仕訳'!$B$5:$B$31,$A$13,'テストケース・想定仕訳'!$M$5:$M$31,"未実施")</f>
      </c>
      <c r="F13" s="8">
        <f>IF($B$13=0,0,($C$13+$D$13)/$B$13)</f>
      </c>
    </row>
    <row r="14" spans="1:6" x14ac:dyDescent="0.25">
      <c r="A14" s="6" t="s">
        <v>17</v>
      </c>
      <c r="B14" s="7">
        <f>COUNTIF('テストケース・想定仕訳'!$B$5:$B$31,$A$14)</f>
      </c>
      <c r="C14" s="7">
        <f>COUNTIFS('テストケース・想定仕訳'!$B$5:$B$31,$A$14,'テストケース・想定仕訳'!$M$5:$M$31,"OK")</f>
      </c>
      <c r="D14" s="7">
        <f>COUNTIFS('テストケース・想定仕訳'!$B$5:$B$31,$A$14,'テストケース・想定仕訳'!$M$5:$M$31,"差異")</f>
      </c>
      <c r="E14" s="7">
        <f>COUNTIFS('テストケース・想定仕訳'!$B$5:$B$31,$A$14,'テストケース・想定仕訳'!$M$5:$M$31,"未実施")</f>
      </c>
      <c r="F14" s="8">
        <f>IF($B$14=0,0,($C$14+$D$14)/$B$14)</f>
      </c>
    </row>
    <row r="15" spans="1:6" x14ac:dyDescent="0.25">
      <c r="A15" s="6" t="s">
        <v>18</v>
      </c>
      <c r="B15" s="7">
        <f>COUNTIF('テストケース・想定仕訳'!$B$5:$B$31,$A$15)</f>
      </c>
      <c r="C15" s="7">
        <f>COUNTIFS('テストケース・想定仕訳'!$B$5:$B$31,$A$15,'テストケース・想定仕訳'!$M$5:$M$31,"OK")</f>
      </c>
      <c r="D15" s="7">
        <f>COUNTIFS('テストケース・想定仕訳'!$B$5:$B$31,$A$15,'テストケース・想定仕訳'!$M$5:$M$31,"差異")</f>
      </c>
      <c r="E15" s="7">
        <f>COUNTIFS('テストケース・想定仕訳'!$B$5:$B$31,$A$15,'テストケース・想定仕訳'!$M$5:$M$31,"未実施")</f>
      </c>
      <c r="F15" s="8">
        <f>IF($B$15=0,0,($C$15+$D$15)/$B$15)</f>
      </c>
    </row>
    <row r="16" spans="1:6" x14ac:dyDescent="0.25">
      <c r="A16" s="9" t="s">
        <v>19</v>
      </c>
      <c r="B16" s="10">
        <f>COUNTA('テストケース・想定仕訳'!$A$5:$A$31)</f>
      </c>
      <c r="C16" s="10">
        <f>COUNTIF('テストケース・想定仕訳'!$M$5:$M$31,"OK")</f>
      </c>
      <c r="D16" s="10">
        <f>COUNTIF('テストケース・想定仕訳'!$M$5:$M$31,"差異")</f>
      </c>
      <c r="E16" s="10">
        <f>COUNTIF('テストケース・想定仕訳'!$M$5:$M$31,"未実施")</f>
      </c>
      <c r="F16" s="11">
        <f>IF($B$16=0,0,($C$16+$D$16)/$B$16)</f>
      </c>
    </row>
    <row r="18" spans="1:6" x14ac:dyDescent="0.25">
      <c r="A18" s="3" t="s">
        <v>20</v>
      </c>
      <c r="B18" s="3"/>
      <c r="C18" s="3"/>
      <c r="D18" s="3"/>
      <c r="E18" s="3"/>
      <c r="F18" s="3"/>
    </row>
  </sheetData>
  <mergeCells count="4">
    <mergeCell ref="A1:F1"/>
    <mergeCell ref="A2:F2"/>
    <mergeCell ref="A3:F3"/>
    <mergeCell ref="A18:F18"/>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6" customWidth="1"/>
    <col min="3" max="4" width="30" customWidth="1"/>
    <col min="5" max="6" width="22" customWidth="1"/>
    <col min="7" max="7" width="14" customWidth="1"/>
    <col min="8" max="8" width="26" customWidth="1"/>
    <col min="9" max="9" width="30" customWidth="1"/>
    <col min="10" max="10" width="26" customWidth="1"/>
    <col min="11" max="12" width="14" customWidth="1"/>
    <col min="13" max="13" width="10" customWidth="1"/>
    <col min="14" max="14" width="30" customWidth="1"/>
    <col min="15" max="15" width="14" customWidth="1"/>
    <col min="16" max="16" width="12" customWidth="1"/>
  </cols>
  <sheetData>
    <row r="1" ht="22" customHeight="1" spans="1:16" s="1" customFormat="1" x14ac:dyDescent="0.25">
      <c r="A1" s="1" t="s">
        <v>21</v>
      </c>
      <c r="B1" s="1"/>
      <c r="C1" s="1"/>
      <c r="D1" s="1"/>
      <c r="E1" s="1"/>
      <c r="F1" s="1"/>
      <c r="G1" s="1"/>
      <c r="H1" s="1"/>
      <c r="I1" s="1"/>
      <c r="J1" s="1"/>
      <c r="K1" s="1"/>
      <c r="L1" s="1"/>
      <c r="M1" s="1"/>
      <c r="N1" s="1"/>
      <c r="O1" s="1"/>
      <c r="P1" s="1"/>
    </row>
    <row r="2" spans="1:16" s="12" customFormat="1" x14ac:dyDescent="0.25">
      <c r="A2" s="12" t="s">
        <v>22</v>
      </c>
      <c r="B2" s="12"/>
      <c r="C2" s="12"/>
      <c r="D2" s="12"/>
      <c r="E2" s="12"/>
      <c r="F2" s="12"/>
      <c r="G2" s="12"/>
      <c r="H2" s="12"/>
      <c r="I2" s="12"/>
      <c r="J2" s="12"/>
      <c r="K2" s="12"/>
      <c r="L2" s="12"/>
      <c r="M2" s="12"/>
      <c r="N2" s="12"/>
      <c r="O2" s="12"/>
      <c r="P2" s="12"/>
    </row>
    <row r="4" spans="1:16" s="4" customFormat="1" x14ac:dyDescent="0.25">
      <c r="A4" s="13" t="s">
        <v>23</v>
      </c>
      <c r="B4" s="13" t="s">
        <v>3</v>
      </c>
      <c r="C4" s="13" t="s">
        <v>24</v>
      </c>
      <c r="D4" s="13" t="s">
        <v>25</v>
      </c>
      <c r="E4" s="13" t="s">
        <v>26</v>
      </c>
      <c r="F4" s="13" t="s">
        <v>27</v>
      </c>
      <c r="G4" s="13" t="s">
        <v>28</v>
      </c>
      <c r="H4" s="13" t="s">
        <v>29</v>
      </c>
      <c r="I4" s="13" t="s">
        <v>30</v>
      </c>
      <c r="J4" s="13" t="s">
        <v>31</v>
      </c>
      <c r="K4" s="13" t="s">
        <v>32</v>
      </c>
      <c r="L4" s="13" t="s">
        <v>33</v>
      </c>
      <c r="M4" s="13" t="s">
        <v>34</v>
      </c>
      <c r="N4" s="13" t="s">
        <v>35</v>
      </c>
      <c r="O4" s="13" t="s">
        <v>36</v>
      </c>
      <c r="P4" s="13" t="s">
        <v>37</v>
      </c>
    </row>
    <row r="5" spans="1:16" x14ac:dyDescent="0.25">
      <c r="A5" s="14" t="s">
        <v>38</v>
      </c>
      <c r="B5" s="14" t="s">
        <v>9</v>
      </c>
      <c r="C5" s="14" t="s">
        <v>39</v>
      </c>
      <c r="D5" s="14" t="s">
        <v>40</v>
      </c>
      <c r="E5" s="14" t="s">
        <v>41</v>
      </c>
      <c r="F5" s="14" t="s">
        <v>42</v>
      </c>
      <c r="G5" s="15">
        <v>12000</v>
      </c>
      <c r="H5" s="14" t="s">
        <v>43</v>
      </c>
      <c r="I5" s="14" t="s">
        <v>44</v>
      </c>
      <c r="J5" s="16"/>
      <c r="K5" s="17"/>
      <c r="L5" s="18">
        <f>IF($K$5="","",$G$5-$K$5)</f>
      </c>
      <c r="M5" s="19" t="s">
        <v>5</v>
      </c>
      <c r="N5" s="16"/>
      <c r="O5" s="16"/>
      <c r="P5" s="16"/>
    </row>
    <row r="6" spans="1:16" x14ac:dyDescent="0.25">
      <c r="E6" s="14" t="s">
        <v>41</v>
      </c>
      <c r="F6" s="14" t="s">
        <v>45</v>
      </c>
      <c r="G6" s="15">
        <v>1200</v>
      </c>
      <c r="H6" s="14" t="s">
        <v>46</v>
      </c>
      <c r="J6" s="16"/>
      <c r="K6" s="17"/>
      <c r="L6" s="18">
        <f>IF($K$6="","",$G$6-$K$6)</f>
      </c>
      <c r="N6" s="16"/>
      <c r="O6" s="16"/>
      <c r="P6" s="16"/>
    </row>
    <row r="7" spans="1:16" x14ac:dyDescent="0.25">
      <c r="E7" s="14" t="s">
        <v>42</v>
      </c>
      <c r="F7" s="14" t="s">
        <v>47</v>
      </c>
      <c r="G7" s="15">
        <v>12000</v>
      </c>
      <c r="H7" s="14" t="s">
        <v>48</v>
      </c>
      <c r="J7" s="16"/>
      <c r="K7" s="17"/>
      <c r="L7" s="18">
        <f>IF($K$7="","",$G$7-$K$7)</f>
      </c>
      <c r="N7" s="16"/>
      <c r="O7" s="16"/>
      <c r="P7" s="16"/>
    </row>
    <row r="8" spans="1:16" x14ac:dyDescent="0.25">
      <c r="A8" s="14" t="s">
        <v>49</v>
      </c>
      <c r="B8" s="14" t="s">
        <v>10</v>
      </c>
      <c r="C8" s="14" t="s">
        <v>50</v>
      </c>
      <c r="D8" s="14" t="s">
        <v>51</v>
      </c>
      <c r="E8" s="14" t="s">
        <v>52</v>
      </c>
      <c r="F8" s="14" t="s">
        <v>42</v>
      </c>
      <c r="G8" s="15">
        <v>120000</v>
      </c>
      <c r="H8" s="14" t="s">
        <v>53</v>
      </c>
      <c r="I8" s="14" t="s">
        <v>54</v>
      </c>
      <c r="J8" s="16"/>
      <c r="K8" s="17"/>
      <c r="L8" s="18">
        <f>IF($K$8="","",$G$8-$K$8)</f>
      </c>
      <c r="M8" s="19" t="s">
        <v>5</v>
      </c>
      <c r="N8" s="16"/>
      <c r="O8" s="16"/>
      <c r="P8" s="16"/>
    </row>
    <row r="9" spans="1:16" x14ac:dyDescent="0.25">
      <c r="E9" s="14" t="s">
        <v>52</v>
      </c>
      <c r="F9" s="14" t="s">
        <v>45</v>
      </c>
      <c r="G9" s="15">
        <v>12000</v>
      </c>
      <c r="H9" s="14" t="s">
        <v>55</v>
      </c>
      <c r="J9" s="16"/>
      <c r="K9" s="17"/>
      <c r="L9" s="18">
        <f>IF($K$9="","",$G$9-$K$9)</f>
      </c>
      <c r="N9" s="16"/>
      <c r="O9" s="16"/>
      <c r="P9" s="16"/>
    </row>
    <row r="10" spans="1:16" x14ac:dyDescent="0.25">
      <c r="E10" s="14" t="s">
        <v>42</v>
      </c>
      <c r="F10" s="14" t="s">
        <v>47</v>
      </c>
      <c r="G10" s="15">
        <v>10000</v>
      </c>
      <c r="H10" s="14" t="s">
        <v>56</v>
      </c>
      <c r="J10" s="16"/>
      <c r="K10" s="17"/>
      <c r="L10" s="18">
        <f>IF($K$10="","",$G$10-$K$10)</f>
      </c>
      <c r="N10" s="16"/>
      <c r="O10" s="16"/>
      <c r="P10" s="16"/>
    </row>
    <row r="11" spans="1:16" x14ac:dyDescent="0.25">
      <c r="A11" s="14" t="s">
        <v>57</v>
      </c>
      <c r="B11" s="14" t="s">
        <v>11</v>
      </c>
      <c r="C11" s="14" t="s">
        <v>58</v>
      </c>
      <c r="D11" s="14" t="s">
        <v>59</v>
      </c>
      <c r="E11" s="14" t="s">
        <v>41</v>
      </c>
      <c r="F11" s="14" t="s">
        <v>42</v>
      </c>
      <c r="G11" s="15">
        <v>15000</v>
      </c>
      <c r="H11" s="14" t="s">
        <v>60</v>
      </c>
      <c r="I11" s="14" t="s">
        <v>61</v>
      </c>
      <c r="J11" s="16"/>
      <c r="K11" s="17"/>
      <c r="L11" s="18">
        <f>IF($K$11="","",$G$11-$K$11)</f>
      </c>
      <c r="M11" s="19" t="s">
        <v>6</v>
      </c>
      <c r="N11" s="16"/>
      <c r="O11" s="16"/>
      <c r="P11" s="16"/>
    </row>
    <row r="12" spans="1:16" x14ac:dyDescent="0.25">
      <c r="E12" s="14" t="s">
        <v>41</v>
      </c>
      <c r="F12" s="14" t="s">
        <v>45</v>
      </c>
      <c r="G12" s="15">
        <v>1500</v>
      </c>
      <c r="H12" s="14" t="s">
        <v>62</v>
      </c>
      <c r="J12" s="16"/>
      <c r="K12" s="17"/>
      <c r="L12" s="18">
        <f>IF($K$12="","",$G$12-$K$12)</f>
      </c>
      <c r="N12" s="16"/>
      <c r="O12" s="16"/>
      <c r="P12" s="16"/>
    </row>
    <row r="13" spans="1:16" x14ac:dyDescent="0.25">
      <c r="E13" s="14" t="s">
        <v>42</v>
      </c>
      <c r="F13" s="14" t="s">
        <v>47</v>
      </c>
      <c r="G13" s="15">
        <v>15000</v>
      </c>
      <c r="H13" s="14" t="s">
        <v>63</v>
      </c>
      <c r="J13" s="16"/>
      <c r="K13" s="17"/>
      <c r="L13" s="18">
        <f>IF($K$13="","",$G$13-$K$13)</f>
      </c>
      <c r="N13" s="16"/>
      <c r="O13" s="16"/>
      <c r="P13" s="16"/>
    </row>
    <row r="14" spans="1:16" x14ac:dyDescent="0.25">
      <c r="A14" s="14" t="s">
        <v>64</v>
      </c>
      <c r="B14" s="14" t="s">
        <v>12</v>
      </c>
      <c r="C14" s="14" t="s">
        <v>65</v>
      </c>
      <c r="D14" s="14" t="s">
        <v>66</v>
      </c>
      <c r="E14" s="14" t="s">
        <v>41</v>
      </c>
      <c r="F14" s="14" t="s">
        <v>42</v>
      </c>
      <c r="G14" s="15">
        <v>7500</v>
      </c>
      <c r="H14" s="14" t="s">
        <v>67</v>
      </c>
      <c r="I14" s="14" t="s">
        <v>68</v>
      </c>
      <c r="J14" s="16"/>
      <c r="K14" s="17"/>
      <c r="L14" s="18">
        <f>IF($K$14="","",$G$14-$K$14)</f>
      </c>
      <c r="M14" s="19" t="s">
        <v>5</v>
      </c>
      <c r="N14" s="16"/>
      <c r="O14" s="16"/>
      <c r="P14" s="16"/>
    </row>
    <row r="15" spans="1:16" x14ac:dyDescent="0.25">
      <c r="E15" s="14" t="s">
        <v>41</v>
      </c>
      <c r="F15" s="14" t="s">
        <v>45</v>
      </c>
      <c r="G15" s="15">
        <v>750</v>
      </c>
      <c r="H15" s="14" t="s">
        <v>69</v>
      </c>
      <c r="J15" s="16"/>
      <c r="K15" s="17"/>
      <c r="L15" s="18">
        <f>IF($K$15="","",$G$15-$K$15)</f>
      </c>
      <c r="N15" s="16"/>
      <c r="O15" s="16"/>
      <c r="P15" s="16"/>
    </row>
    <row r="16" spans="1:16" x14ac:dyDescent="0.25">
      <c r="E16" s="14" t="s">
        <v>42</v>
      </c>
      <c r="F16" s="14" t="s">
        <v>47</v>
      </c>
      <c r="G16" s="15">
        <v>7500</v>
      </c>
      <c r="H16" s="14" t="s">
        <v>70</v>
      </c>
      <c r="J16" s="16"/>
      <c r="K16" s="17"/>
      <c r="L16" s="18">
        <f>IF($K$16="","",$G$16-$K$16)</f>
      </c>
      <c r="N16" s="16"/>
      <c r="O16" s="16"/>
      <c r="P16" s="16"/>
    </row>
    <row r="17" spans="1:16" x14ac:dyDescent="0.25">
      <c r="A17" s="14" t="s">
        <v>71</v>
      </c>
      <c r="B17" s="14" t="s">
        <v>13</v>
      </c>
      <c r="C17" s="14" t="s">
        <v>72</v>
      </c>
      <c r="D17" s="14" t="s">
        <v>73</v>
      </c>
      <c r="E17" s="14" t="s">
        <v>42</v>
      </c>
      <c r="F17" s="14" t="s">
        <v>47</v>
      </c>
      <c r="G17" s="15">
        <v>25000</v>
      </c>
      <c r="H17" s="14" t="s">
        <v>74</v>
      </c>
      <c r="I17" s="14" t="s">
        <v>75</v>
      </c>
      <c r="J17" s="16"/>
      <c r="K17" s="17"/>
      <c r="L17" s="18">
        <f>IF($K$17="","",$G$17-$K$17)</f>
      </c>
      <c r="M17" s="19" t="s">
        <v>5</v>
      </c>
      <c r="N17" s="16"/>
      <c r="O17" s="16"/>
      <c r="P17" s="16"/>
    </row>
    <row r="18" spans="1:16" x14ac:dyDescent="0.25">
      <c r="E18" s="14" t="s">
        <v>41</v>
      </c>
      <c r="F18" s="14" t="s">
        <v>42</v>
      </c>
      <c r="G18" s="15">
        <v>10000</v>
      </c>
      <c r="H18" s="14" t="s">
        <v>76</v>
      </c>
      <c r="J18" s="16"/>
      <c r="K18" s="17"/>
      <c r="L18" s="18">
        <f>IF($K$18="","",$G$18-$K$18)</f>
      </c>
      <c r="N18" s="16"/>
      <c r="O18" s="16"/>
      <c r="P18" s="16"/>
    </row>
    <row r="19" spans="1:16" x14ac:dyDescent="0.25">
      <c r="E19" s="14" t="s">
        <v>41</v>
      </c>
      <c r="F19" s="14" t="s">
        <v>45</v>
      </c>
      <c r="G19" s="15">
        <v>1000</v>
      </c>
      <c r="H19" s="14" t="s">
        <v>77</v>
      </c>
      <c r="J19" s="16"/>
      <c r="K19" s="17"/>
      <c r="L19" s="18">
        <f>IF($K$19="","",$G$19-$K$19)</f>
      </c>
      <c r="N19" s="16"/>
      <c r="O19" s="16"/>
      <c r="P19" s="16"/>
    </row>
    <row r="20" spans="1:16" x14ac:dyDescent="0.25">
      <c r="A20" s="14" t="s">
        <v>78</v>
      </c>
      <c r="B20" s="14" t="s">
        <v>14</v>
      </c>
      <c r="C20" s="14" t="s">
        <v>79</v>
      </c>
      <c r="D20" s="14" t="s">
        <v>80</v>
      </c>
      <c r="E20" s="14" t="s">
        <v>42</v>
      </c>
      <c r="F20" s="14" t="s">
        <v>81</v>
      </c>
      <c r="G20" s="15">
        <v>60000</v>
      </c>
      <c r="H20" s="14" t="s">
        <v>82</v>
      </c>
      <c r="I20" s="14" t="s">
        <v>83</v>
      </c>
      <c r="J20" s="16"/>
      <c r="K20" s="17"/>
      <c r="L20" s="18">
        <f>IF($K$20="","",$G$20-$K$20)</f>
      </c>
      <c r="M20" s="19" t="s">
        <v>6</v>
      </c>
      <c r="N20" s="16"/>
      <c r="O20" s="16"/>
      <c r="P20" s="16"/>
    </row>
    <row r="21" spans="1:16" x14ac:dyDescent="0.25">
      <c r="E21" s="14" t="s">
        <v>45</v>
      </c>
      <c r="F21" s="14" t="s">
        <v>81</v>
      </c>
      <c r="G21" s="15">
        <v>6000</v>
      </c>
      <c r="H21" s="14" t="s">
        <v>84</v>
      </c>
      <c r="J21" s="16"/>
      <c r="K21" s="17"/>
      <c r="L21" s="18">
        <f>IF($K$21="","",$G$21-$K$21)</f>
      </c>
      <c r="N21" s="16"/>
      <c r="O21" s="16"/>
      <c r="P21" s="16"/>
    </row>
    <row r="22" spans="1:16" x14ac:dyDescent="0.25">
      <c r="E22" s="14" t="s">
        <v>81</v>
      </c>
      <c r="F22" s="14" t="s">
        <v>52</v>
      </c>
      <c r="G22" s="15">
        <v>66000</v>
      </c>
      <c r="H22" s="14" t="s">
        <v>85</v>
      </c>
      <c r="J22" s="16"/>
      <c r="K22" s="17"/>
      <c r="L22" s="18">
        <f>IF($K$22="","",$G$22-$K$22)</f>
      </c>
      <c r="N22" s="16"/>
      <c r="O22" s="16"/>
      <c r="P22" s="16"/>
    </row>
    <row r="23" spans="1:16" x14ac:dyDescent="0.25">
      <c r="A23" s="14" t="s">
        <v>86</v>
      </c>
      <c r="B23" s="14" t="s">
        <v>15</v>
      </c>
      <c r="C23" s="14" t="s">
        <v>87</v>
      </c>
      <c r="D23" s="14" t="s">
        <v>88</v>
      </c>
      <c r="E23" s="14" t="s">
        <v>42</v>
      </c>
      <c r="F23" s="14" t="s">
        <v>47</v>
      </c>
      <c r="G23" s="15">
        <v>12000</v>
      </c>
      <c r="H23" s="14" t="s">
        <v>89</v>
      </c>
      <c r="I23" s="14" t="s">
        <v>90</v>
      </c>
      <c r="J23" s="16"/>
      <c r="K23" s="17"/>
      <c r="L23" s="18">
        <f>IF($K$23="","",$G$23-$K$23)</f>
      </c>
      <c r="M23" s="19" t="s">
        <v>5</v>
      </c>
      <c r="N23" s="16"/>
      <c r="O23" s="16"/>
      <c r="P23" s="16"/>
    </row>
    <row r="24" spans="1:16" x14ac:dyDescent="0.25">
      <c r="A24" s="14" t="s">
        <v>91</v>
      </c>
      <c r="B24" s="14" t="s">
        <v>16</v>
      </c>
      <c r="C24" s="14" t="s">
        <v>92</v>
      </c>
      <c r="D24" s="14" t="s">
        <v>93</v>
      </c>
      <c r="E24" s="14" t="s">
        <v>16</v>
      </c>
      <c r="F24" s="14" t="s">
        <v>47</v>
      </c>
      <c r="G24" s="15">
        <v>12000</v>
      </c>
      <c r="H24" s="14" t="s">
        <v>94</v>
      </c>
      <c r="I24" s="14" t="s">
        <v>95</v>
      </c>
      <c r="J24" s="16"/>
      <c r="K24" s="17"/>
      <c r="L24" s="18">
        <f>IF($K$24="","",$G$24-$K$24)</f>
      </c>
      <c r="M24" s="19" t="s">
        <v>7</v>
      </c>
      <c r="N24" s="16"/>
      <c r="O24" s="16"/>
      <c r="P24" s="16"/>
    </row>
    <row r="25" spans="1:16" x14ac:dyDescent="0.25">
      <c r="E25" s="14" t="s">
        <v>41</v>
      </c>
      <c r="F25" s="14" t="s">
        <v>16</v>
      </c>
      <c r="G25" s="15">
        <v>12000</v>
      </c>
      <c r="H25" s="14" t="s">
        <v>96</v>
      </c>
      <c r="J25" s="16"/>
      <c r="K25" s="17"/>
      <c r="L25" s="18">
        <f>IF($K$25="","",$G$25-$K$25)</f>
      </c>
      <c r="N25" s="16"/>
      <c r="O25" s="16"/>
      <c r="P25" s="16"/>
    </row>
    <row r="26" spans="1:16" x14ac:dyDescent="0.25">
      <c r="E26" s="14" t="s">
        <v>41</v>
      </c>
      <c r="F26" s="14" t="s">
        <v>45</v>
      </c>
      <c r="G26" s="15">
        <v>1200</v>
      </c>
      <c r="H26" s="14" t="s">
        <v>97</v>
      </c>
      <c r="J26" s="16"/>
      <c r="K26" s="17"/>
      <c r="L26" s="18">
        <f>IF($K$26="","",$G$26-$K$26)</f>
      </c>
      <c r="N26" s="16"/>
      <c r="O26" s="16"/>
      <c r="P26" s="16"/>
    </row>
    <row r="27" spans="1:16" x14ac:dyDescent="0.25">
      <c r="A27" s="14" t="s">
        <v>98</v>
      </c>
      <c r="B27" s="14" t="s">
        <v>17</v>
      </c>
      <c r="C27" s="14" t="s">
        <v>99</v>
      </c>
      <c r="D27" s="14" t="s">
        <v>100</v>
      </c>
      <c r="E27" s="14" t="s">
        <v>47</v>
      </c>
      <c r="F27" s="14" t="s">
        <v>101</v>
      </c>
      <c r="G27" s="15">
        <v>8000</v>
      </c>
      <c r="H27" s="14" t="s">
        <v>102</v>
      </c>
      <c r="I27" s="14" t="s">
        <v>103</v>
      </c>
      <c r="J27" s="16"/>
      <c r="K27" s="17"/>
      <c r="L27" s="18">
        <f>IF($K$27="","",$G$27-$K$27)</f>
      </c>
      <c r="M27" s="19" t="s">
        <v>7</v>
      </c>
      <c r="N27" s="16"/>
      <c r="O27" s="16"/>
      <c r="P27" s="16"/>
    </row>
    <row r="28" spans="1:16" x14ac:dyDescent="0.25">
      <c r="A28" s="14" t="s">
        <v>104</v>
      </c>
      <c r="B28" s="14" t="s">
        <v>18</v>
      </c>
      <c r="C28" s="14" t="s">
        <v>105</v>
      </c>
      <c r="D28" s="14" t="s">
        <v>106</v>
      </c>
      <c r="E28" s="14" t="s">
        <v>41</v>
      </c>
      <c r="F28" s="14" t="s">
        <v>42</v>
      </c>
      <c r="G28" s="15">
        <v>150000</v>
      </c>
      <c r="H28" s="14" t="s">
        <v>107</v>
      </c>
      <c r="I28" s="14" t="s">
        <v>108</v>
      </c>
      <c r="J28" s="16"/>
      <c r="K28" s="17"/>
      <c r="L28" s="18">
        <f>IF($K$28="","",$G$28-$K$28)</f>
      </c>
      <c r="M28" s="19" t="s">
        <v>7</v>
      </c>
      <c r="N28" s="16"/>
      <c r="O28" s="16"/>
      <c r="P28" s="16"/>
    </row>
    <row r="29" spans="1:16" x14ac:dyDescent="0.25">
      <c r="E29" s="14" t="s">
        <v>41</v>
      </c>
      <c r="F29" s="14" t="s">
        <v>45</v>
      </c>
      <c r="G29" s="15">
        <v>15000</v>
      </c>
      <c r="H29" s="14" t="s">
        <v>109</v>
      </c>
      <c r="J29" s="16"/>
      <c r="K29" s="17"/>
      <c r="L29" s="18">
        <f>IF($K$29="","",$G$29-$K$29)</f>
      </c>
      <c r="N29" s="16"/>
      <c r="O29" s="16"/>
      <c r="P29" s="16"/>
    </row>
    <row r="30" spans="1:16" x14ac:dyDescent="0.25">
      <c r="E30" s="14" t="s">
        <v>42</v>
      </c>
      <c r="F30" s="14" t="s">
        <v>110</v>
      </c>
      <c r="G30" s="15">
        <v>30000</v>
      </c>
      <c r="H30" s="14" t="s">
        <v>111</v>
      </c>
      <c r="J30" s="16"/>
      <c r="K30" s="17"/>
      <c r="L30" s="18">
        <f>IF($K$30="","",$G$30-$K$30)</f>
      </c>
      <c r="N30" s="16"/>
      <c r="O30" s="16"/>
      <c r="P30" s="16"/>
    </row>
    <row r="31" spans="1:16" x14ac:dyDescent="0.25">
      <c r="E31" s="14" t="s">
        <v>42</v>
      </c>
      <c r="F31" s="14" t="s">
        <v>47</v>
      </c>
      <c r="G31" s="15">
        <v>10000</v>
      </c>
      <c r="H31" s="14" t="s">
        <v>112</v>
      </c>
      <c r="J31" s="16"/>
      <c r="K31" s="17"/>
      <c r="L31" s="18">
        <f>IF($K$31="","",$G$31-$K$31)</f>
      </c>
      <c r="N31" s="16"/>
      <c r="O31" s="16"/>
      <c r="P31" s="16"/>
    </row>
    <row r="32" spans="1:16" x14ac:dyDescent="0.25">
      <c r="A32" s="3" t="s">
        <v>113</v>
      </c>
      <c r="B32" s="3"/>
      <c r="C32" s="3"/>
      <c r="D32" s="3"/>
      <c r="E32" s="3"/>
      <c r="F32" s="3"/>
      <c r="G32" s="3"/>
      <c r="H32" s="3"/>
      <c r="I32" s="3"/>
      <c r="J32" s="3"/>
      <c r="K32" s="3"/>
      <c r="L32" s="3"/>
      <c r="M32" s="3"/>
      <c r="N32" s="3"/>
      <c r="O32" s="3"/>
      <c r="P32" s="3"/>
    </row>
  </sheetData>
  <autoFilter ref="A4:P31"/>
  <mergeCells count="3">
    <mergeCell ref="A1:P1"/>
    <mergeCell ref="A2:P2"/>
    <mergeCell ref="A32:P32"/>
  </mergeCells>
  <dataValidations count="8">
    <dataValidation type="list" showErrorMessage="1" errorTitle="判定" error="OK・差異・未実施 から選択してください" sqref="M11">
      <formula1>"OK,差異,未実施"</formula1>
    </dataValidation>
    <dataValidation type="list" showErrorMessage="1" errorTitle="判定" error="OK・差異・未実施 から選択してください" sqref="M14">
      <formula1>"OK,差異,未実施"</formula1>
    </dataValidation>
    <dataValidation type="list" showErrorMessage="1" errorTitle="判定" error="OK・差異・未実施 から選択してください" sqref="M17">
      <formula1>"OK,差異,未実施"</formula1>
    </dataValidation>
    <dataValidation type="list" showErrorMessage="1" errorTitle="判定" error="OK・差異・未実施 から選択してください" sqref="M20">
      <formula1>"OK,差異,未実施"</formula1>
    </dataValidation>
    <dataValidation type="list" showErrorMessage="1" errorTitle="判定" error="OK・差異・未実施 から選択してください" sqref="M23:M24">
      <formula1>"OK,差異,未実施"</formula1>
    </dataValidation>
    <dataValidation type="list" showErrorMessage="1" errorTitle="判定" error="OK・差異・未実施 から選択してください" sqref="M27:M28">
      <formula1>"OK,差異,未実施"</formula1>
    </dataValidation>
    <dataValidation type="list" showErrorMessage="1" errorTitle="判定" error="OK・差異・未実施 から選択してください" sqref="M5">
      <formula1>"OK,差異,未実施"</formula1>
    </dataValidation>
    <dataValidation type="list" showErrorMessage="1" errorTitle="判定" error="OK・差異・未実施 から選択してください" sqref="M8">
      <formula1>"OK,差異,未実施"</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26" customWidth="1"/>
    <col min="3" max="4" width="24" customWidth="1"/>
    <col min="5" max="5" width="30" customWidth="1"/>
    <col min="6" max="6" width="16" customWidth="1"/>
    <col min="7" max="7" width="10" customWidth="1"/>
    <col min="8" max="8" width="34" customWidth="1"/>
  </cols>
  <sheetData>
    <row r="1" ht="22" customHeight="1" spans="1:8" s="1" customFormat="1" x14ac:dyDescent="0.25">
      <c r="A1" s="1" t="s">
        <v>114</v>
      </c>
      <c r="B1" s="1"/>
      <c r="C1" s="1"/>
      <c r="D1" s="1"/>
      <c r="E1" s="1"/>
      <c r="F1" s="1"/>
      <c r="G1" s="1"/>
      <c r="H1" s="1"/>
    </row>
    <row r="2" spans="1:8" s="12" customFormat="1" x14ac:dyDescent="0.25">
      <c r="A2" s="12" t="s">
        <v>22</v>
      </c>
      <c r="B2" s="12"/>
      <c r="C2" s="12"/>
      <c r="D2" s="12"/>
      <c r="E2" s="12"/>
      <c r="F2" s="12"/>
      <c r="G2" s="12"/>
      <c r="H2" s="12"/>
    </row>
    <row r="4" spans="1:8" s="4" customFormat="1" x14ac:dyDescent="0.25">
      <c r="A4" s="13" t="s">
        <v>23</v>
      </c>
      <c r="B4" s="13" t="s">
        <v>115</v>
      </c>
      <c r="C4" s="13" t="s">
        <v>116</v>
      </c>
      <c r="D4" s="13" t="s">
        <v>117</v>
      </c>
      <c r="E4" s="13" t="s">
        <v>118</v>
      </c>
      <c r="F4" s="13" t="s">
        <v>119</v>
      </c>
      <c r="G4" s="13" t="s">
        <v>120</v>
      </c>
      <c r="H4" s="13" t="s">
        <v>121</v>
      </c>
    </row>
    <row r="5" spans="1:8" x14ac:dyDescent="0.25">
      <c r="A5" s="14" t="s">
        <v>122</v>
      </c>
      <c r="B5" s="14" t="s">
        <v>123</v>
      </c>
      <c r="C5" s="14" t="s">
        <v>124</v>
      </c>
      <c r="D5" s="14" t="s">
        <v>125</v>
      </c>
      <c r="E5" s="14" t="s">
        <v>126</v>
      </c>
      <c r="F5" s="14" t="s">
        <v>127</v>
      </c>
      <c r="G5" s="14" t="s">
        <v>128</v>
      </c>
      <c r="H5" s="14" t="s">
        <v>129</v>
      </c>
    </row>
    <row r="6" spans="1:8" x14ac:dyDescent="0.25">
      <c r="A6" s="14" t="s">
        <v>130</v>
      </c>
      <c r="B6" s="14" t="s">
        <v>131</v>
      </c>
      <c r="C6" s="14" t="s">
        <v>132</v>
      </c>
      <c r="D6" s="14" t="s">
        <v>133</v>
      </c>
      <c r="E6" s="14" t="s">
        <v>134</v>
      </c>
      <c r="F6" s="14" t="s">
        <v>135</v>
      </c>
      <c r="G6" s="14" t="s">
        <v>128</v>
      </c>
      <c r="H6" s="14" t="s">
        <v>136</v>
      </c>
    </row>
    <row r="7" spans="1:8" x14ac:dyDescent="0.25">
      <c r="A7" s="14" t="s">
        <v>137</v>
      </c>
      <c r="B7" s="14" t="s">
        <v>138</v>
      </c>
      <c r="C7" s="14" t="s">
        <v>139</v>
      </c>
      <c r="D7" s="14" t="s">
        <v>140</v>
      </c>
      <c r="E7" s="14" t="s">
        <v>141</v>
      </c>
      <c r="F7" s="14" t="s">
        <v>142</v>
      </c>
      <c r="G7" s="14" t="s">
        <v>143</v>
      </c>
      <c r="H7" s="14" t="s">
        <v>144</v>
      </c>
    </row>
    <row r="8" spans="1:8" x14ac:dyDescent="0.25">
      <c r="A8" s="14" t="s">
        <v>145</v>
      </c>
      <c r="B8" s="14" t="s">
        <v>146</v>
      </c>
      <c r="C8" s="14" t="s">
        <v>147</v>
      </c>
      <c r="D8" s="14" t="s">
        <v>148</v>
      </c>
      <c r="E8" s="14" t="s">
        <v>149</v>
      </c>
      <c r="F8" s="14" t="s">
        <v>150</v>
      </c>
      <c r="G8" s="14" t="s">
        <v>7</v>
      </c>
      <c r="H8" s="14" t="s">
        <v>151</v>
      </c>
    </row>
    <row r="9" spans="1:8" x14ac:dyDescent="0.25">
      <c r="A9" s="14" t="s">
        <v>152</v>
      </c>
      <c r="B9" s="14" t="s">
        <v>153</v>
      </c>
      <c r="C9" s="14" t="s">
        <v>154</v>
      </c>
      <c r="D9" s="14" t="s">
        <v>155</v>
      </c>
      <c r="E9" s="14" t="s">
        <v>156</v>
      </c>
      <c r="F9" s="14" t="s">
        <v>135</v>
      </c>
      <c r="G9" s="14" t="s">
        <v>128</v>
      </c>
      <c r="H9" s="14" t="s">
        <v>157</v>
      </c>
    </row>
  </sheetData>
  <mergeCells count="2">
    <mergeCell ref="A1:H1"/>
    <mergeCell ref="A2:H2"/>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pane ySplit="4" topLeftCell="A5" activePane="bottomLeft" state="frozen"/>
      <selection pane="bottomLeft"/>
    </sheetView>
  </sheetViews>
  <sheetFormatPr defaultRowHeight="15" outlineLevelRow="0" outlineLevelCol="0" x14ac:dyDescent="55"/>
  <cols>
    <col min="1" max="1" width="8" customWidth="1"/>
    <col min="2" max="2" width="14" customWidth="1"/>
    <col min="3" max="3" width="36" customWidth="1"/>
    <col min="4" max="4" width="10" customWidth="1"/>
    <col min="5" max="6" width="36" customWidth="1"/>
  </cols>
  <sheetData>
    <row r="1" ht="22" customHeight="1" spans="1:6" s="1" customFormat="1" x14ac:dyDescent="0.25">
      <c r="A1" s="1" t="s">
        <v>158</v>
      </c>
      <c r="B1" s="1"/>
      <c r="C1" s="1"/>
      <c r="D1" s="1"/>
      <c r="E1" s="1"/>
      <c r="F1" s="1"/>
    </row>
    <row r="2" spans="1:6" s="12" customFormat="1" x14ac:dyDescent="0.25">
      <c r="A2" s="12" t="s">
        <v>22</v>
      </c>
      <c r="B2" s="12"/>
      <c r="C2" s="12"/>
      <c r="D2" s="12"/>
      <c r="E2" s="12"/>
      <c r="F2" s="12"/>
    </row>
    <row r="4" spans="1:6" s="4" customFormat="1" x14ac:dyDescent="0.25">
      <c r="A4" s="13" t="s">
        <v>23</v>
      </c>
      <c r="B4" s="13" t="s">
        <v>159</v>
      </c>
      <c r="C4" s="13" t="s">
        <v>160</v>
      </c>
      <c r="D4" s="13" t="s">
        <v>161</v>
      </c>
      <c r="E4" s="13" t="s">
        <v>162</v>
      </c>
      <c r="F4" s="13" t="s">
        <v>163</v>
      </c>
    </row>
    <row r="5" spans="1:6" x14ac:dyDescent="0.25">
      <c r="A5" s="14" t="s">
        <v>164</v>
      </c>
      <c r="B5" s="14" t="s">
        <v>165</v>
      </c>
      <c r="C5" s="14" t="s">
        <v>166</v>
      </c>
      <c r="D5" s="14" t="s">
        <v>167</v>
      </c>
      <c r="E5" s="14" t="s">
        <v>168</v>
      </c>
      <c r="F5" s="14" t="s">
        <v>169</v>
      </c>
    </row>
    <row r="6" spans="1:6" x14ac:dyDescent="0.25">
      <c r="A6" s="14" t="s">
        <v>170</v>
      </c>
      <c r="B6" s="14" t="s">
        <v>171</v>
      </c>
      <c r="C6" s="14" t="s">
        <v>172</v>
      </c>
      <c r="D6" s="14" t="s">
        <v>173</v>
      </c>
      <c r="E6" s="14" t="s">
        <v>174</v>
      </c>
      <c r="F6" s="14" t="s">
        <v>175</v>
      </c>
    </row>
    <row r="7" spans="1:6" x14ac:dyDescent="0.25">
      <c r="A7" s="14" t="s">
        <v>176</v>
      </c>
      <c r="B7" s="14" t="s">
        <v>91</v>
      </c>
      <c r="C7" s="14" t="s">
        <v>177</v>
      </c>
      <c r="D7" s="14" t="s">
        <v>167</v>
      </c>
      <c r="E7" s="14" t="s">
        <v>178</v>
      </c>
      <c r="F7" s="14" t="s">
        <v>179</v>
      </c>
    </row>
    <row r="8" spans="1:6" x14ac:dyDescent="0.25">
      <c r="A8" s="14" t="s">
        <v>180</v>
      </c>
      <c r="B8" s="14" t="s">
        <v>181</v>
      </c>
      <c r="C8" s="14" t="s">
        <v>182</v>
      </c>
      <c r="D8" s="14" t="s">
        <v>173</v>
      </c>
      <c r="E8" s="14" t="s">
        <v>183</v>
      </c>
      <c r="F8" s="14" t="s">
        <v>184</v>
      </c>
    </row>
    <row r="9" spans="1:6" x14ac:dyDescent="0.25">
      <c r="A9" s="14" t="s">
        <v>185</v>
      </c>
      <c r="B9" s="14" t="s">
        <v>186</v>
      </c>
      <c r="C9" s="14" t="s">
        <v>187</v>
      </c>
      <c r="D9" s="14" t="s">
        <v>173</v>
      </c>
      <c r="E9" s="14" t="s">
        <v>188</v>
      </c>
      <c r="F9" s="14" t="s">
        <v>189</v>
      </c>
    </row>
  </sheetData>
  <mergeCells count="2">
    <mergeCell ref="A1:F1"/>
    <mergeCell ref="A2:F2"/>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ySplit="4" topLeftCell="A5" activePane="bottomLeft" state="frozen"/>
      <selection pane="bottomLeft"/>
    </sheetView>
  </sheetViews>
  <sheetFormatPr defaultRowHeight="15" outlineLevelRow="0" outlineLevelCol="0" x14ac:dyDescent="55"/>
  <cols>
    <col min="1" max="1" width="16" customWidth="1"/>
    <col min="2" max="2" width="100" customWidth="1"/>
  </cols>
  <sheetData>
    <row r="1" ht="22" customHeight="1" spans="1:2" s="1" customFormat="1" x14ac:dyDescent="0.25">
      <c r="A1" s="1" t="s">
        <v>190</v>
      </c>
      <c r="B1" s="1"/>
    </row>
    <row r="2" spans="1:2" s="12" customFormat="1" x14ac:dyDescent="0.25">
      <c r="A2" s="12" t="s">
        <v>22</v>
      </c>
      <c r="B2" s="12"/>
    </row>
    <row r="4" spans="1:2" s="4" customFormat="1" x14ac:dyDescent="0.25">
      <c r="A4" s="13" t="s">
        <v>191</v>
      </c>
      <c r="B4" s="13" t="s">
        <v>192</v>
      </c>
    </row>
    <row r="5" spans="1:2" x14ac:dyDescent="0.25">
      <c r="A5" s="14" t="s">
        <v>193</v>
      </c>
      <c r="B5" s="14" t="s">
        <v>194</v>
      </c>
    </row>
    <row r="6" spans="1:2" x14ac:dyDescent="0.25">
      <c r="A6" s="14" t="s">
        <v>195</v>
      </c>
      <c r="B6" s="14" t="s">
        <v>196</v>
      </c>
    </row>
    <row r="7" spans="1:2" x14ac:dyDescent="0.25">
      <c r="A7" s="14" t="s">
        <v>197</v>
      </c>
      <c r="B7" s="14" t="s">
        <v>198</v>
      </c>
    </row>
    <row r="8" spans="1:2" x14ac:dyDescent="0.25">
      <c r="A8" s="14" t="s">
        <v>199</v>
      </c>
      <c r="B8" s="14" t="s">
        <v>200</v>
      </c>
    </row>
    <row r="10" spans="1:2" x14ac:dyDescent="0.25">
      <c r="A10" s="14" t="s">
        <v>201</v>
      </c>
      <c r="B10" s="14" t="s">
        <v>202</v>
      </c>
    </row>
  </sheetData>
  <mergeCells count="2">
    <mergeCell ref="A1:B1"/>
    <mergeCell ref="A2:B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実施サマリ</vt:lpstr>
      <vt:lpstr>テストケース・想定仕訳</vt:lpstr>
      <vt:lpstr>突合チェック</vt:lpstr>
      <vt:lpstr>差異・例外</vt:lpstr>
      <vt:lpstr>概要</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 — 会計士 × AI</dc:creator>
  <dc:title/>
  <dc:subject/>
  <dc:description/>
  <cp:keywords/>
  <cp:category/>
  <cp:lastModifiedBy>Unknown</cp:lastModifiedBy>
  <dcterms:created xsi:type="dcterms:W3CDTF">2026-09-11T23:27:41Z</dcterms:created>
  <dcterms:modified xsi:type="dcterms:W3CDTF">2026-09-11T23:27:41Z</dcterms:modified>
</cp:coreProperties>
</file>