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減損会計" state="visible" r:id="rId4"/>
    <sheet sheetId="2" name="税効果会計" state="visible" r:id="rId5"/>
    <sheet sheetId="3" name="収益認識" state="visible" r:id="rId6"/>
    <sheet sheetId="4" name="リース(参考)" state="visible" r:id="rId7"/>
    <sheet sheetId="5" name="資産除去債務" state="visible" r:id="rId8"/>
    <sheet sheetId="6" name="退職給付" state="visible" r:id="rId9"/>
    <sheet sheetId="7" name="金融商品" state="visible" r:id="rId10"/>
    <sheet sheetId="8" name="棚卸資産" state="visible" r:id="rId11"/>
    <sheet sheetId="9" name="ストックオプション" state="visible" r:id="rId12"/>
    <sheet sheetId="10" name="企業結合・のれん" state="visible" r:id="rId13"/>
    <sheet sheetId="11" name="外貨換算" state="visible" r:id="rId14"/>
    <sheet sheetId="12" name="引当金" state="visible" r:id="rId15"/>
  </sheets>
  <calcPr calcId="171027" fullCalcOnLoad="1"/>
</workbook>
</file>

<file path=xl/sharedStrings.xml><?xml version="1.0" encoding="utf-8"?>
<sst xmlns="http://schemas.openxmlformats.org/spreadsheetml/2006/main" count="1004" uniqueCount="676">
  <si>
    <t>サンプル製薬株式会社　固定資産の減損会計 適用ワークシート</t>
  </si>
  <si>
    <t>作成者：____________　査閲者：____________　作成日：______／__／__　［基準適用ワークシート］</t>
  </si>
  <si>
    <t>◆ 本表の使い方</t>
  </si>
  <si>
    <t>1. 黄色のセルに自社の数値（帳簿価額・営業損益・将来キャッシュ・フロー等）を入力すると、判定と減損損失が自動で再計算されます。</t>
  </si>
  <si>
    <t>2. 手順は ①兆候の把握 → ②認識の判定（帳簿価額と割引前将来CFの比較）→ ③測定（回収可能価額まで減額）の2段階判定＋測定の構造です。</t>
  </si>
  <si>
    <t>3. 数値例はサンプル（単位：百万円）。資産のグルーピングは「他の資産グループから概ね独立したキャッシュ・フローを生み出す最小単位」で見直してください。</t>
  </si>
  <si>
    <t>対象会社</t>
  </si>
  <si>
    <t>サンプル製薬株式会社（2026年3月期／現状：税務基準（確定決算主義に基づく税法基準の財務諸表。研究開発費は支出時損金算入、のれん（資産調整勘定）は5年定額損金、引当金は法人税法上の限度…）</t>
  </si>
  <si>
    <t>自社の検出論点</t>
  </si>
  <si>
    <t>「固定資産の減損に係る会計基準」（企業会計審議会）・同適用指針第6号、企業会計基準第21号（のれん償却）｜差異の要点：税務耐用年数（5年均等の資産調整勘定等）と会計上の経済的耐用年数の差。薬価改定・上市停止に伴う減損の兆候判定と回収可能価額の測定が新規。</t>
  </si>
  <si>
    <t>会計方針・影響額の目安</t>
  </si>
  <si>
    <t>特許は実質的有効期間（承認～特許失効前）、商標・販売権は契約更新見込を反映した耐用年数で償却。のれんは想定シナジー実現期間（目安10年、20年以内）で定額償却。薬価改定・上市停止時は減損の兆候があると判定し、回収可能価額まで減損する。　／　影響額の目安 150 百万円</t>
  </si>
  <si>
    <t>割引率（税引前）</t>
  </si>
  <si>
    <t>使用価値（③）の割引計算が参照します。貨幣の時間価値と当該資産固有のリスクを反映した税引前の率。</t>
  </si>
  <si>
    <t>① 資産のグルーピングと減損の兆候の把握</t>
  </si>
  <si>
    <t>資産グループ</t>
  </si>
  <si>
    <t>主な資産の内容</t>
  </si>
  <si>
    <t>帳簿価額</t>
  </si>
  <si>
    <t>営業損益 前期</t>
  </si>
  <si>
    <t>営業損益 当期(見込)</t>
  </si>
  <si>
    <t>2期連続マイナス</t>
  </si>
  <si>
    <t>その他の兆候(○/—)</t>
  </si>
  <si>
    <t>兆候判定</t>
  </si>
  <si>
    <t>留意事項</t>
  </si>
  <si>
    <t>A事業（○○工場）</t>
  </si>
  <si>
    <t>建物・機械装置・土地</t>
  </si>
  <si>
    <t>—</t>
  </si>
  <si>
    <t>営業活動から生ずる損益が継続してマイナス（兆候の例①）</t>
  </si>
  <si>
    <t>B事業（△△事業部）</t>
  </si>
  <si>
    <t>建物・機械装置</t>
  </si>
  <si>
    <t>兆候なし → ②以降の検討は不要</t>
  </si>
  <si>
    <t>遊休資産（旧□□倉庫）</t>
  </si>
  <si>
    <t>建物・土地</t>
  </si>
  <si>
    <t>○</t>
  </si>
  <si>
    <t>遊休化＝使用範囲・方法の変更（兆候の例②）。遊休資産は個別にグルーピング</t>
  </si>
  <si>
    <t>※ 兆候の例：営業損益・CFの継続マイナス／使用範囲・方法の変更（遊休化・用途変更・事業廃止）／経営環境の著しい悪化／市場価格の著しい下落（帳簿価額からおおむね50%以上）。</t>
  </si>
  <si>
    <t>② 減損損失の認識の判定（帳簿価額 vs 割引前将来キャッシュ・フロー合計）</t>
  </si>
  <si>
    <t>将来CF 1年目</t>
  </si>
  <si>
    <t>2年目</t>
  </si>
  <si>
    <t>3年目</t>
  </si>
  <si>
    <t>4年目</t>
  </si>
  <si>
    <t>5年目(残存価値含む)</t>
  </si>
  <si>
    <t>割引前CF合計</t>
  </si>
  <si>
    <t>認識判定</t>
  </si>
  <si>
    <t>見積期間＝主要な資産の経済的残存使用年数と20年のいずれか短い方</t>
  </si>
  <si>
    <t>処分見込額（正味売却価額相当）を最終年度に含める</t>
  </si>
  <si>
    <t>※ ①で兆候「あり」のグループのみ検討。割引前CF合計 ≧ 帳簿価額 なら減損は認識せず、ここで検討を打ち切ります（割引計算は行わない）。</t>
  </si>
  <si>
    <t>③ 減損損失の測定（回収可能価額＝正味売却価額と使用価値のいずれか高い方）</t>
  </si>
  <si>
    <t>正味売却価額</t>
  </si>
  <si>
    <t>使用価値(割引後CF)</t>
  </si>
  <si>
    <t>回収可能価額</t>
  </si>
  <si>
    <t>減損損失</t>
  </si>
  <si>
    <t>配分・留意事項</t>
  </si>
  <si>
    <t>減損損失は帳簿価額比で構成資産（建物・機械装置・土地）へ配分</t>
  </si>
  <si>
    <t>正味売却価額＝時価−処分費用見込額</t>
  </si>
  <si>
    <t>減損損失 合計</t>
  </si>
  <si>
    <t/>
  </si>
  <si>
    <t>※ 使用価値＝各年CFを割引率で現在価値に割引いた合計（②のCFセルと上の割引率セルを参照）。②で「認識不要」の場合、減損損失は0になります。</t>
  </si>
  <si>
    <t>④ 計上仕訳（設例）</t>
  </si>
  <si>
    <t>摘要</t>
  </si>
  <si>
    <t>借方科目</t>
  </si>
  <si>
    <t>貸方科目</t>
  </si>
  <si>
    <t>金額</t>
  </si>
  <si>
    <t>備考</t>
  </si>
  <si>
    <t>減損損失の計上</t>
  </si>
  <si>
    <t>減損損失（特別損失）</t>
  </si>
  <si>
    <t>建物・機械装置・土地 等（取得原価から直接控除又は減損損失累計額）</t>
  </si>
  <si>
    <t>グループ内の各資産の帳簿価額比で配分。減損損失の戻入れは行わない。翌期以降は減損後の帳簿価額を基礎に減価償却。</t>
  </si>
  <si>
    <t>※ 税務上は原則として損金不算入（償却超過額等として別表調整）→ 将来減算一時差異として「税効果会計」シートに連携します。</t>
  </si>
  <si>
    <t>サンプル製薬株式会社　税効果会計 適用ワークシート</t>
  </si>
  <si>
    <t>1. 黄色のセルに一時差異の期末残高と法定実効税率を入力すると、繰延税金資産・負債（残高×実効税率）が自動で再計算されます。</t>
  </si>
  <si>
    <t>2. 手順は ①一時差異の集計 → ②企業の分類（1〜5）の判定 → ③分類に応じた回収可能性の検討 → ④計上額の決定・仕訳 の順です。</t>
  </si>
  <si>
    <t>3. 数値例はサンプル（単位：百万円）。分類判定と評価性引当額は会計士の重要な判断事項です。判定根拠を備考欄に必ず残してください。</t>
  </si>
  <si>
    <t>企業会計基準第28号「『税効果会計に係る会計基準』の一部改正」・同適用指針第28号、回収可能性適用指針第26号｜差異の要点：全論点の一時差異・永久差異の網羅的整理、会社分類に基づく回収可能性判定、別表四・五（一）と繰延税金の自動突合。</t>
  </si>
  <si>
    <t>一時差異は発生・解消スケジュールで管理。永久差異は別表四で加減算（税効果対象外）。会社分類（当社は分類2想定）と将来課税所得見積りに基づき繰延税金資産の回収可能性を判定する。法定実効税率は30.6%を適用。　／　影響額の目安 668 百万円</t>
  </si>
  <si>
    <t>法定実効税率</t>
  </si>
  <si>
    <t>法人税・地方法人税・住民税・事業税（標準税率等）から算定。税率変更が公布済みの場合は解消年度の改定後税率を使用。</t>
  </si>
  <si>
    <t>① 一時差異の集計と繰延税金資産・負債の計算（単位：百万円）</t>
  </si>
  <si>
    <t>一時差異の項目</t>
  </si>
  <si>
    <t>区分</t>
  </si>
  <si>
    <t>期末残高</t>
  </si>
  <si>
    <t>税効果額(残高×実効税率)</t>
  </si>
  <si>
    <t>解消時期(スケジューリング)</t>
  </si>
  <si>
    <t>賞与引当金</t>
  </si>
  <si>
    <t>将来減算</t>
  </si>
  <si>
    <t>翌期（支給時に解消）</t>
  </si>
  <si>
    <t>税務上は支給時に損金算入</t>
  </si>
  <si>
    <t>未払事業税</t>
  </si>
  <si>
    <t>翌期（申告書提出時）</t>
  </si>
  <si>
    <t>貸倒引当金繰入超過額</t>
  </si>
  <si>
    <t>貸倒れ・回収時</t>
  </si>
  <si>
    <t>個別評価分は解消時期を個別に判断</t>
  </si>
  <si>
    <t>退職給付引当金</t>
  </si>
  <si>
    <t>長期（退職金支給時）</t>
  </si>
  <si>
    <t>解消時期の長い将来減算一時差異。分類3では容認規定（合理的な説明）に留意</t>
  </si>
  <si>
    <t>減損損失（償却超過額）</t>
  </si>
  <si>
    <t>減価償却・売却・除却時</t>
  </si>
  <si>
    <t>「減損会計」シートの減損損失と連動させる</t>
  </si>
  <si>
    <t>棚卸資産評価損</t>
  </si>
  <si>
    <t>販売・処分時</t>
  </si>
  <si>
    <t>その他有価証券評価差額金（評価益）</t>
  </si>
  <si>
    <t>将来加算</t>
  </si>
  <si>
    <t>売却時</t>
  </si>
  <si>
    <t>税効果は純資産の部（評価差額金）から直接控除（法人税等調整額を通さない）</t>
  </si>
  <si>
    <t>将来減算一時差異 合計 → 繰延税金資産（回収可能性の検討前）</t>
  </si>
  <si>
    <t>将来加算一時差異 合計 → 繰延税金負債</t>
  </si>
  <si>
    <t>② 企業の分類（1〜5）の判定と ③ 分類別の回収可能性の目安（回収可能性適用指針・企業会計基準適用指針第26号）</t>
  </si>
  <si>
    <t>分類</t>
  </si>
  <si>
    <t>該当(○/×)</t>
  </si>
  <si>
    <t>要件の概要</t>
  </si>
  <si>
    <t>回収可能性の取扱いの目安</t>
  </si>
  <si>
    <t>分類1</t>
  </si>
  <si>
    <t>過去（3年）及び当期のすべての事業年度で、期末の将来減算一時差異を十分に上回る課税所得が生じており、かつ経営環境に著しい変化がない。</t>
  </si>
  <si>
    <t>繰延税金資産の全額について回収可能性あり。</t>
  </si>
  <si>
    <t>分類2</t>
  </si>
  <si>
    <t>過去（3年）及び当期のすべての事業年度で、臨時的な原因によるものを除いた課税所得が安定的に生じており、かつ重要な税務上の欠損金が存在しない。</t>
  </si>
  <si>
    <t>スケジューリング可能な一時差異に係る繰延税金資産は回収可能。スケジューリング不能分は原則回収不可（反証による容認あり）。</t>
  </si>
  <si>
    <t>分類3</t>
  </si>
  <si>
    <t>過去（3年）及び当期において、臨時的な原因によるものを除いた課税所得が大きく増減している（重要な税務上の欠損金は存在しない）。</t>
  </si>
  <si>
    <t>概ね5年以内の合理的な見積可能期間のスケジューリングに基づき回収可能（合理的な説明があれば5年超も容認）。</t>
  </si>
  <si>
    <t>分類4</t>
  </si>
  <si>
    <t>過去（3年）又は当期に重要な税務上の欠損金の発生・期限切れ等があり、かつ翌期に課税所得の発生が見込まれる。</t>
  </si>
  <si>
    <t>原則、翌期のスケジューリング分のみ回収可能（反証により分類2・3相当の取扱いも容認）。</t>
  </si>
  <si>
    <t>分類5</t>
  </si>
  <si>
    <t>過去（3年）及び当期のすべての事業年度で重要な税務上の欠損金が生じており、翌期も発生が見込まれる。</t>
  </si>
  <si>
    <t>原則として回収可能性なし。</t>
  </si>
  <si>
    <t>当社の分類（判定結果）</t>
  </si>
  <si>
    <t>上の該当欄（○）と整合させ、課税所得の推移・欠損金の状況など判定根拠をここに記載する。</t>
  </si>
  <si>
    <t>④ 繰延税金資産の計上額の計算</t>
  </si>
  <si>
    <t>項目</t>
  </si>
  <si>
    <t>計算・根拠</t>
  </si>
  <si>
    <t>繰延税金資産（回収可能性の検討前）</t>
  </si>
  <si>
    <t>①の将来減算一時差異合計 × 法定実効税率</t>
  </si>
  <si>
    <t>評価性引当額（回収が見込まれない部分）</t>
  </si>
  <si>
    <t>分類・スケジューリングの検討結果、回収可能性が認められない部分（例：スケジューリング不能分、見積可能期間超の解消分）。注記対象。</t>
  </si>
  <si>
    <t>繰延税金資産（計上額）</t>
  </si>
  <si>
    <t>＝ 検討前 − 評価性引当額</t>
  </si>
  <si>
    <t>繰延税金負債</t>
  </si>
  <si>
    <t>①の将来加算一時差異合計 × 法定実効税率（その他有価証券評価差額金に係るもの）</t>
  </si>
  <si>
    <t>繰延税金資産の純額（B/S計上額）</t>
  </si>
  <si>
    <t>同一納税主体・同一区分内の繰延税金資産と負債は相殺して表示。</t>
  </si>
  <si>
    <t>⑤ 計上仕訳（設例）と注記数値</t>
  </si>
  <si>
    <t>繰延税金資産の計上（移行時）</t>
  </si>
  <si>
    <t>繰延税金資産</t>
  </si>
  <si>
    <t>法人税等調整額</t>
  </si>
  <si>
    <t>移行時の累積的影響を期首利益剰余金で調整する場合は貸方「繰越利益剰余金（期首残高）」。</t>
  </si>
  <si>
    <t>その他有価証券の評価差額に係る税効果</t>
  </si>
  <si>
    <t>その他有価証券評価差額金</t>
  </si>
  <si>
    <t>純資産直入（法人税等調整額を通さない）。</t>
  </si>
  <si>
    <t>※ 注記数値：評価性引当額 ＝ ④のセルC38（税効果会計関係注記に記載）。法定実効税率と税効果会計適用後の法人税等負担率との差異分析（税率差異）は別途作成してください。</t>
  </si>
  <si>
    <t>サンプル製薬株式会社　収益認識会計基準 適用ワークシート</t>
  </si>
  <si>
    <t>1. 黄色のセルに自社の契約条件（独立販売価格・取引価格・リベート率等）を入力すると、配分額・返金負債が自動で再計算されます。</t>
  </si>
  <si>
    <t>2. 手順は 5ステップ（①契約の識別→②履行義務の識別→③取引価格の算定→④配分→⑤充足）の整理 → 配分計算 → 変動対価 → 契約資産・負債の残高管理です。</t>
  </si>
  <si>
    <t>3. 数値例はサンプル（単位：百万円）。製品＋据付＋保守のような複合契約を想定しています。自社の代表契約ごとにシートを複製して使ってください。</t>
  </si>
  <si>
    <t>企業会計基準第29号「収益認識に関する会計基準」・同適用指針第30号（他3件の関連論点あり）｜差異の要点：消化基準を採っていた場合は支配移転時点（出荷/検収）への前倒しが必要。廃止された返品調整引当金に代えて、返金負債（売上控除）＋返品資産（原価ベースの回収見込資産）の両建てに組み替える。卸在庫の支配判定（買戻し義務・価格保護条項の有無）の精査が必要。</t>
  </si>
  <si>
    <t>卸への販売は出荷から支配移転までが通常の期間内であるため、適用指針第98項の代替的取扱いにより出荷時点で収益認識する。返品見込は過去12ヶ月の返品実績率（売上高の0.5～1.0%）に基づき、取引価格から控除して返金負債を計上し、対応する原価を返品資産として認識する。　／　影響額の目安 500 百万円</t>
  </si>
  <si>
    <t>① 5ステップの整理（企業会計基準第29号）</t>
  </si>
  <si>
    <t>ステップ</t>
  </si>
  <si>
    <t>検討のポイント</t>
  </si>
  <si>
    <t>当社の検討結果・結論</t>
  </si>
  <si>
    <t>Step1 契約の識別</t>
  </si>
  <si>
    <t>顧客との契約か。当事者の承認、権利・支払条件の識別、経済的実質、対価回収の可能性が高いこと。</t>
  </si>
  <si>
    <t>取引基本契約＋個別注文書の組合せで契約を識別。</t>
  </si>
  <si>
    <t>Step2 履行義務の識別</t>
  </si>
  <si>
    <t>財又はサービスが「別個のもの」か（単独で顧客が便益を享受できる／契約の観点で区分できる）。</t>
  </si>
  <si>
    <t>製品販売・据付サービス・保守サービスの3つを別個の履行義務として識別。</t>
  </si>
  <si>
    <t>Step3 取引価格の算定</t>
  </si>
  <si>
    <t>変動対価（リベート・返品・値引き）、重要な金融要素、現金以外の対価、顧客に支払われる対価を考慮。</t>
  </si>
  <si>
    <t>契約書の対価から数量リベート見込み（③の表）を控除して算定。</t>
  </si>
  <si>
    <t>Step4 取引価格の配分</t>
  </si>
  <si>
    <t>独立販売価格の比率で各履行義務に配分（値引きは原則全履行義務に比例配分）。</t>
  </si>
  <si>
    <t>下表②で独立販売価格比により自動配分。</t>
  </si>
  <si>
    <t>Step5 履行義務の充足</t>
  </si>
  <si>
    <t>一時点（検収・引渡し）か一定の期間（進捗度）か。国内の出荷〜検収は代替的な取扱い（出荷基準等）の適用可否も検討。</t>
  </si>
  <si>
    <t>製品・据付＝一時点、保守＝一定の期間（時の経過）で認識。</t>
  </si>
  <si>
    <t>② 取引価格の配分（独立販売価格の比率による配分）</t>
  </si>
  <si>
    <t>契約全体の取引価格</t>
  </si>
  <si>
    <t>契約書上の対価合計（値引き後・変動対価考慮後）。配分式が参照します。</t>
  </si>
  <si>
    <t>履行義務</t>
  </si>
  <si>
    <t>独立販売価格</t>
  </si>
  <si>
    <t>配分比率</t>
  </si>
  <si>
    <t>配分後の取引価格</t>
  </si>
  <si>
    <t>収益認識の時期</t>
  </si>
  <si>
    <t>製品本体の販売</t>
  </si>
  <si>
    <t>一時点（検収時）</t>
  </si>
  <si>
    <t>据付サービス</t>
  </si>
  <si>
    <t>一時点（据付完了時）</t>
  </si>
  <si>
    <t>製品と統合的か（別個の履行義務か）を検討</t>
  </si>
  <si>
    <t>保守サービス（2年間）</t>
  </si>
  <si>
    <t>一定の期間（時の経過）</t>
  </si>
  <si>
    <t>契約負債に計上し、期間の経過に応じて収益認識</t>
  </si>
  <si>
    <t>合計</t>
  </si>
  <si>
    <t>配分後合計＝取引価格と一致することを確認（値引き140は独立販売価格比で各履行義務に配分）</t>
  </si>
  <si>
    <t>③ 変動対価・返金負債の見積り</t>
  </si>
  <si>
    <t>リベート対象売上高（当期）</t>
  </si>
  <si>
    <t>数量リベート・売上割戻の対象となる売上高。</t>
  </si>
  <si>
    <t>リベート見込率</t>
  </si>
  <si>
    <t>期待値法（確率加重平均）又は最頻値法により見積る。</t>
  </si>
  <si>
    <t>返金負債（変動対価の見積り）</t>
  </si>
  <si>
    <t>著しい減額が発生しない可能性が高い範囲でのみ取引価格に含める（変動対価の見積りの制限）。</t>
  </si>
  <si>
    <t>認識する収益（純額）</t>
  </si>
  <si>
    <t>売上計上額はリベート見込み控除後の金額。</t>
  </si>
  <si>
    <t>④ 契約資産・契約負債・返金負債の期末残高</t>
  </si>
  <si>
    <t>期首残高</t>
  </si>
  <si>
    <t>当期増加</t>
  </si>
  <si>
    <t>当期減少</t>
  </si>
  <si>
    <t>契約資産（未請求の対価）</t>
  </si>
  <si>
    <t>法的な請求権が生じた時点で「顧客との契約から生じた債権」へ振替。</t>
  </si>
  <si>
    <t>契約負債（前受け・未充足の履行義務）</t>
  </si>
  <si>
    <t>保守サービスの前受け等。履行義務の充足時に収益へ振替。</t>
  </si>
  <si>
    <t>返金負債</t>
  </si>
  <si>
    <t>当期増加は③の変動対価見積りと連動。支払時に取崩し。</t>
  </si>
  <si>
    <t>⑤ 計上仕訳（設例）</t>
  </si>
  <si>
    <t>契約負債の充足（前受分の売上計上）</t>
  </si>
  <si>
    <t>契約負債</t>
  </si>
  <si>
    <t>売上高</t>
  </si>
  <si>
    <t>履行義務の充足時（④の当期減少分と連動）。</t>
  </si>
  <si>
    <t>変動対価（リベート）の見積り計上</t>
  </si>
  <si>
    <t>リベート支払時に返金負債を取り崩す。</t>
  </si>
  <si>
    <t>サンプル製薬株式会社　リース会計（企業会計基準第34号）適用ワークシート（参考）</t>
  </si>
  <si>
    <t>1. 黄色のセルに年額リース料・割引率を入力すると、リース負債（現在価値）と返済・償却スケジュールが自動で再計算されます。</t>
  </si>
  <si>
    <t>2. 借手はオペレーティング・リースを含め原則すべてのリースで使用権資産とリース負債を計上します（短期・少額リースは簡便的な費用処理の選択可）。</t>
  </si>
  <si>
    <t>3. 数値例はサンプル（期間5年・毎期末払・定額、単位：百万円）。期間が異なる場合は①②の表の行を増減し、式の参照範囲を合わせてください。</t>
  </si>
  <si>
    <t>企業会計基準第13号「リース取引に関する会計基準」（現行）及び第34号「リースに関する会計基準」（2024年公表、2027年4月1日以後開始事業年度より強制適用、早期適用可）｜差異の要点：オペレーティング・リースおよび契約に明示されないリース要素のオンバランス化、割引率（追加借入利子率）の設定、第34号適用に向けた契約棚卸し。</t>
  </si>
  <si>
    <t>現行第13号下では(1)経済的耐用年数の概ね75%以上、または(2)解約不能リース料総額の現在価値が見積現金購入価額の概ね90%以上をファイナンス・リースと判定。第34号は2027年4月適用に向け契約を棚卸しし、移行日からの早期適用も検討。割引率は追加借入利子率を採用。　／　影響額の目安 1,000 百万円</t>
  </si>
  <si>
    <t>割引率</t>
  </si>
  <si>
    <t>貸手の計算利子率が明らかな場合はその率、不明な場合は借手の追加借入利子率。</t>
  </si>
  <si>
    <t>年額リース料（毎期末払）</t>
  </si>
  <si>
    <t>各年で金額が異なる場合は①の表のリース料セルを直接修正してください。</t>
  </si>
  <si>
    <t>① リース負債の当初計上額（リース料総額の現在価値）</t>
  </si>
  <si>
    <t>年次</t>
  </si>
  <si>
    <t>リース料</t>
  </si>
  <si>
    <t>現価係数 1/(1+r)^t</t>
  </si>
  <si>
    <t>現在価値</t>
  </si>
  <si>
    <t>＝リース負債の当初計上額＝使用権資産の当初計上額（付随費用・原状回復費用の見積り等があれば使用権資産に加算）</t>
  </si>
  <si>
    <t>② リース負債の返済スケジュールと使用権資産の償却（利息法・定額法）</t>
  </si>
  <si>
    <t>期首リース負債</t>
  </si>
  <si>
    <t>支払リース料</t>
  </si>
  <si>
    <t>利息費用(期首残高×割引率)</t>
  </si>
  <si>
    <t>元本返済</t>
  </si>
  <si>
    <t>期末リース負債</t>
  </si>
  <si>
    <t>使用権資産 減価償却費</t>
  </si>
  <si>
    <t>使用権資産 期末簿価</t>
  </si>
  <si>
    <t>最終年度で端数調整（期末残高が0となるよう調整）</t>
  </si>
  <si>
    <t>元本返済合計＝当初リース負債、償却合計＝使用権資産の取得価額と一致</t>
  </si>
  <si>
    <t>※ 減価償却＝定額法・リース期間（所有権移転外を想定。移転リースは自己所有資産と同一の方法・経済的耐用年数）。</t>
  </si>
  <si>
    <t>③ 計上仕訳（設例・1年目）</t>
  </si>
  <si>
    <t>リース開始時</t>
  </si>
  <si>
    <t>使用権資産</t>
  </si>
  <si>
    <t>リース負債</t>
  </si>
  <si>
    <t>リース料総額の現在価値で当初測定。</t>
  </si>
  <si>
    <t>リース料支払時（元本部分）</t>
  </si>
  <si>
    <t>現金預金</t>
  </si>
  <si>
    <t>支払リース料のうち元本返済分。</t>
  </si>
  <si>
    <t>リース料支払時（利息部分）</t>
  </si>
  <si>
    <t>支払利息</t>
  </si>
  <si>
    <t>利息法（期首負債残高×割引率）による配分。</t>
  </si>
  <si>
    <t>決算時（減価償却）</t>
  </si>
  <si>
    <t>減価償却費</t>
  </si>
  <si>
    <t>使用権資産減価償却累計額</t>
  </si>
  <si>
    <t>定額法・リース期間で償却。</t>
  </si>
  <si>
    <t>※ 短期リース（12か月以内）・少額リースは簡便的な取扱い（費用処理）の選択可。不動産賃借・借地権・サブリース等の適用範囲の論点は移行調書（基準別）を参照。</t>
  </si>
  <si>
    <t>サンプル製薬株式会社　資産除去債務（企業会計基準第18号）適用ワークシート</t>
  </si>
  <si>
    <t>1. 黄色のセルに除去費用の見積額（割引前将来キャッシュ・フロー）と割引率を入力すると、現在価値・利息費用・償却が自動で再計算されます。</t>
  </si>
  <si>
    <t>2. 手順は ①当初測定（割引前CF→現在価値で負債計上・同額を資産の帳簿価額に加算） → ②時の経過による調整（利息費用） → ③資産計上した除去費用の償却 → ④仕訳 です。</t>
  </si>
  <si>
    <t>3. 数値例はサンプル（除去まで5年・単位：百万円）。期間が5年以外の場合は①のべき乗（^5）と②③の表の行数を合わせて修正してください。</t>
  </si>
  <si>
    <t>—（本パッケージに該当論点の検出なし。本シートは雛形としてご利用ください）</t>
  </si>
  <si>
    <t>割引率（無リスク・税引前）</t>
  </si>
  <si>
    <t>貨幣の時間価値を反映した無リスクの税引前の利率（残存使用期間に対応する国債の利回り等）。計上後は原則変更しない（見積り増加部分を除く）。</t>
  </si>
  <si>
    <t>① 当初測定（割引前将来キャッシュ・フローの見積り → 現在価値）</t>
  </si>
  <si>
    <t>算定根拠</t>
  </si>
  <si>
    <t>割引前の将来キャッシュ・フロー見積額（除去費用）</t>
  </si>
  <si>
    <t>法令又は契約で要求される有形固定資産の除去（解体・原状回復等）に直接要する支出の見積り。</t>
  </si>
  <si>
    <t>資産除去債務の当初計上額（現在価値）</t>
  </si>
  <si>
    <t>＝割引前CF ÷（1＋割引率）^5（除去までの期間5年）。同額を関連する有形固定資産の帳簿価額に加算（除去費用の資産計上）。</t>
  </si>
  <si>
    <t>※ 見積りの変更：割引前CFが増加する場合は増加部分に変更時点の割引率、減少する場合は負債計上時の割引率（加重平均率）を適用。建物賃借の敷金は簡便的な処理（回収不能見込額の費用配分）も選択可。実務では企業会計基準適用指針第21号を確認。</t>
  </si>
  <si>
    <t>② 時の経過による調整（利息費用＝期首残高×割引率の連鎖）</t>
  </si>
  <si>
    <t>期末残高＝割引前CF見積額に一致（端数差異は最終年度で調整）</t>
  </si>
  <si>
    <t>利息費用 合計</t>
  </si>
  <si>
    <t>合計＝割引前CF見積額−当初計上額（現在価値との差額の総額）</t>
  </si>
  <si>
    <t>③ 資産計上した除去費用の減価償却（定額法・5年）</t>
  </si>
  <si>
    <t>期首帳簿価額</t>
  </si>
  <si>
    <t>期末帳簿価額</t>
  </si>
  <si>
    <t>実務では本体資産の減価償却方法・残存耐用年数に従い一体で償却</t>
  </si>
  <si>
    <t>資産の取得時（債務の発生時）</t>
  </si>
  <si>
    <t>有形固定資産（建物等）</t>
  </si>
  <si>
    <t>資産除去債務</t>
  </si>
  <si>
    <t>除去費用の現在価値を負債計上し、同額を資産の帳簿価額に加算。</t>
  </si>
  <si>
    <t>決算時（時の経過による調整・1年目）</t>
  </si>
  <si>
    <t>利息費用（資産除去債務調整額）</t>
  </si>
  <si>
    <t>損益計算書上、関連する資産の減価償却費と同じ区分に計上。</t>
  </si>
  <si>
    <t>決算時（除去費用の償却・1年目）</t>
  </si>
  <si>
    <t>減価償却累計額</t>
  </si>
  <si>
    <t>本体資産の減価償却と併せて計上。</t>
  </si>
  <si>
    <t>債務の履行時（除去時）</t>
  </si>
  <si>
    <t>実際の支出額との差額は履行差額（原則、関連する減価償却費と同じ区分の損益）。</t>
  </si>
  <si>
    <t>※ 税務上は資産除去債務・利息費用とも損金不算入（実際の除去時に損金算入）→ 将来減算一時差異として「税効果会計」シートに連携。</t>
  </si>
  <si>
    <t>サンプル製薬株式会社　退職給付会計（企業会計基準第26号）適用ワークシート</t>
  </si>
  <si>
    <t>1. 黄色のセルに期末自己都合要支給額（簡便法）や期首退職給付債務・年金資産（原則法）を入力すると、引当金と退職給付費用が自動で再計算されます。</t>
  </si>
  <si>
    <t>2. 手順は ①簡便法／原則法の選択判定 → ②簡便法の引当金計算 → ③原則法の骨子（費用の内訳） → ④仕訳 です。小規模企業等は簡便法を選択できます。</t>
  </si>
  <si>
    <t>3. 数値例はサンプル（単位：百万円）。原則法の数理計算（割引率・退職率・予想昇給率等）は年金数理人等の計算結果を利用してください。</t>
  </si>
  <si>
    <t>企業会計基準第26号「退職給付に関する会計基準」・同適用指針第25号｜差異の要点：税務基準の簡便的引当から精緻なPBO測定への移行による負債の増加、割引率・予想昇給率等の数理計算前提の設定、数理差異の費用処理と（連結での）OCI即時認識。</t>
  </si>
  <si>
    <t>PBOは予測単位積増方式で測定し年金資産を時価評価。数理計算上の差異は発生年度の翌期から平均残存勤務期間（10年）で定額費用処理。連結では未認識数理差異を退職給付に係る調整額（OCI）として認識する。　／　影響額の目安 300 百万円</t>
  </si>
  <si>
    <t>原則法の利息費用の計算が参照。安全性の高い債券（国債・優良社債等）の期末の利回りを基礎に決定。</t>
  </si>
  <si>
    <t>長期期待運用収益率</t>
  </si>
  <si>
    <t>原則法の期待運用収益の計算が参照。年金資産のポートフォリオ・過去の運用実績等を基礎に決定。</t>
  </si>
  <si>
    <t>① 簡便法／原則法の選択判定</t>
  </si>
  <si>
    <t>判定項目</t>
  </si>
  <si>
    <t>説明</t>
  </si>
  <si>
    <t>従業員数が比較的少ない（おおむね300人未満）小規模企業等か</t>
  </si>
  <si>
    <t>該当すれば簡便法（期末自己都合要支給額による方法等）を適用できる。</t>
  </si>
  <si>
    <t>300人以上でも、年齢・勤務期間に偏りがある等により原則法の数理計算の結果に一定の高い水準の信頼性が得られないか</t>
  </si>
  <si>
    <t>×</t>
  </si>
  <si>
    <t>該当すれば簡便法の適用可。</t>
  </si>
  <si>
    <t>当社の選択（判定結果）</t>
  </si>
  <si>
    <t>簡便法</t>
  </si>
  <si>
    <t>上の該当欄と整合させ、選択の根拠を記載。簡便法⇔原則法の変更は会計方針の変更に該当（原則法から簡便法への変更は原則認められない）。実務では企業会計基準適用指針第25号を確認。</t>
  </si>
  <si>
    <t>② 簡便法による退職給付引当金の計算（期末自己都合要支給額による方法）</t>
  </si>
  <si>
    <t>期首の退職給付引当金（期首自己都合要支給額）</t>
  </si>
  <si>
    <t>前期末の自己都合要支給額。</t>
  </si>
  <si>
    <t>当期の退職金支給額</t>
  </si>
  <si>
    <t>当期に退職した従業員への支給額（引当金の取崩し）。</t>
  </si>
  <si>
    <t>期末自己都合要支給額（＝期末の退職給付引当金）</t>
  </si>
  <si>
    <t>期末時点で全従業員が自己都合退職したと仮定した場合の要支給額（退職金規程から算定）。</t>
  </si>
  <si>
    <t>退職給付費用（簡便法）</t>
  </si>
  <si>
    <t>＝期末引当金 − 期首引当金 ＋ 当期支給額。</t>
  </si>
  <si>
    <t>※ 企業年金制度がある場合は年金資産の額（公正な評価額）を控除した額を引当金とする。簡便法には要支給額に係数を乗じる方法・原則法の債務に比例させる方法等の別法もある（適用指針第25号）。</t>
  </si>
  <si>
    <t>③ 原則法の骨子（退職給付費用の内訳）</t>
  </si>
  <si>
    <t>期首退職給付債務（PBO）</t>
  </si>
  <si>
    <t>退職により見込まれる給付総額のうち期末までに発生している額を割引計算した現在価値（数理計算による）。</t>
  </si>
  <si>
    <t>期首年金資産（公正な評価額）</t>
  </si>
  <si>
    <t>企業年金制度に基づき退職給付に充てるため積み立てられている資産。</t>
  </si>
  <si>
    <t>勤務費用</t>
  </si>
  <si>
    <t>当期の労働の対価として発生した退職給付の現在価値（数理計算の結果）。</t>
  </si>
  <si>
    <t>利息費用</t>
  </si>
  <si>
    <t>＝期首退職給付債務 × 割引率。</t>
  </si>
  <si>
    <t>期待運用収益</t>
  </si>
  <si>
    <t>＝期首年金資産 × 長期期待運用収益率（退職給付費用から控除）。</t>
  </si>
  <si>
    <t>数理計算上の差異の費用処理額</t>
  </si>
  <si>
    <t>見積りと実績の差異・基礎率の変更等による差異。平均残存勤務期間以内の一定の年数で規則的に費用処理（遅延認識。発生年度一括も可）。</t>
  </si>
  <si>
    <t>退職給付費用（原則法）</t>
  </si>
  <si>
    <t>＝勤務費用＋利息費用−期待運用収益＋数理計算上の差異の費用処理額（過去勤務費用の処理額があれば加算）。</t>
  </si>
  <si>
    <t>※ 個別F/S：未認識数理計算上の差異・未認識過去勤務費用は負債計上せず遅延認識（科目は退職給付引当金）。連結F/S：発生時にその他の包括利益（退職給付に係る調整額）で認識し、「退職給付に係る負債」＝退職給付債務−年金資産。</t>
  </si>
  <si>
    <t>④ 計上仕訳（設例・簡便法）</t>
  </si>
  <si>
    <t>費用計上（決算時）</t>
  </si>
  <si>
    <t>退職給付費用</t>
  </si>
  <si>
    <t>個別F/Sの科目。連結では「退職給付に係る負債」。</t>
  </si>
  <si>
    <t>退職金の支給時</t>
  </si>
  <si>
    <t>支給額を引当金から取崩し。</t>
  </si>
  <si>
    <t>※ 退職給付引当金は税務上損金不算入（支給時・拠出時に損金算入）→ 将来減算一時差異として「税効果会計」シートに連携。中退共・確定拠出型は拠出額を費用処理（引当金計上不要）。</t>
  </si>
  <si>
    <t>サンプル製薬株式会社　金融商品会計（企業会計基準第10号）適用ワークシート</t>
  </si>
  <si>
    <t>1. 黄色のセルに取得原価・期末時価・債権残高等を入力すると、評価差額・減損判定（50%ルール）・貸倒引当金が自動で再計算されます。</t>
  </si>
  <si>
    <t>2. 手順は ①有価証券の保有目的4区分の判定 → ②その他有価証券の時価評価（税効果連動） → ③時価の著しい下落による減損 → ④貸倒引当金 → ⑤仕訳 です。</t>
  </si>
  <si>
    <t>3. 数値例はサンプル（単位：百万円）。実務では金融商品会計に関する実務指針・時価算定会計基準（企業会計基準第30号）も確認してください。</t>
  </si>
  <si>
    <t>企業会計基準第10号「金融商品に関する会計基準」・同実務指針、外貨建取引等会計処理基準｜差異の要点：長期営業債権の償却原価（現在価値）測定と実効金利の設定、貸倒見積の区分別算定（実績率法・CF見積法）への変更、外貨換算と為替差損益の損益計上（日本基準では原則P/L、IFRS等のOCIではない点に留意）。</t>
  </si>
  <si>
    <t>重要な金利調整を含む長期営業債権は実効金利による償却原価で測定。貸倒見積高は債権区分別（一般＝貸倒実績率法、懸念＝財務内容評価法／CF見積法）で算定。外貨建売上債権は決算日レートで換算し為替差損益を営業外損益に計上する。　／　影響額の目安 50 百万円</t>
  </si>
  <si>
    <t>その他有価証券の評価差額に係る税効果の計算が参照（「税効果会計」シートの税率と整合させる）。</t>
  </si>
  <si>
    <t>① 有価証券の保有目的4区分の判定</t>
  </si>
  <si>
    <t>保有目的区分</t>
  </si>
  <si>
    <t>貸借対照表価額</t>
  </si>
  <si>
    <t>評価差額等の処理</t>
  </si>
  <si>
    <t>当社該当(○/—)</t>
  </si>
  <si>
    <t>売買目的有価証券</t>
  </si>
  <si>
    <t>時価</t>
  </si>
  <si>
    <t>評価差額は当期の損益（運用損益）</t>
  </si>
  <si>
    <t>時価の変動により利益を得る目的で保有（業として売買を行う場合等）</t>
  </si>
  <si>
    <t>満期保有目的の債券</t>
  </si>
  <si>
    <t>償却原価</t>
  </si>
  <si>
    <t>取得差額が金利調整差額の場合は償却原価法（定額法又は利息法）</t>
  </si>
  <si>
    <t>満期まで保有する積極的な意思と能力が必要。一部を売却すると区分全体の変更を要する点に留意</t>
  </si>
  <si>
    <t>子会社株式・関連会社株式</t>
  </si>
  <si>
    <t>取得原価</t>
  </si>
  <si>
    <t>評価差額なし（実質価額の著しい低下は減損）</t>
  </si>
  <si>
    <t>個別F/Sでは取得原価。連結では連結・持分法の対象</t>
  </si>
  <si>
    <t>その他有価証券</t>
  </si>
  <si>
    <t>評価差額は純資産直入（全部純資産直入法・税効果考慮後）。部分純資産直入法も可</t>
  </si>
  <si>
    <t>上記3区分のいずれにも該当しない有価証券（政策保有株式等）</t>
  </si>
  <si>
    <t>※ 市場価格のない株式等は取得原価。ただし発行会社の財政状態の悪化により実質価額が著しく低下（おおむね50%以上）した場合は相当の減額（減損）。</t>
  </si>
  <si>
    <t>② その他有価証券の期末時価評価（全部純資産直入法・税効果連動）</t>
  </si>
  <si>
    <t>銘柄</t>
  </si>
  <si>
    <t>取得原価(簿価)</t>
  </si>
  <si>
    <t>期末時価</t>
  </si>
  <si>
    <t>評価差額(時価−簿価)</t>
  </si>
  <si>
    <t>税効果額</t>
  </si>
  <si>
    <t>評価差額金(純資産計上額)</t>
  </si>
  <si>
    <t>上場株式A</t>
  </si>
  <si>
    <t>評価益 → 貸方：繰延税金負債＋その他有価証券評価差額金</t>
  </si>
  <si>
    <t>上場株式B</t>
  </si>
  <si>
    <t>評価損 → 借方に評価差額金（部分純資産直入法では当期の損失）</t>
  </si>
  <si>
    <t>期首に前期末の評価差額を洗替え（振り戻し）</t>
  </si>
  <si>
    <t>③ 時価の著しい下落による減損（50%ルール・30〜50%は回復可能性判定）</t>
  </si>
  <si>
    <t>下落率</t>
  </si>
  <si>
    <t>判定</t>
  </si>
  <si>
    <t>上場株式C</t>
  </si>
  <si>
    <t>50%程度以上の下落＝回復する見込みがあると認められる場合を除き減損（戻入れ不可）</t>
  </si>
  <si>
    <t>上場株式D</t>
  </si>
  <si>
    <t>30〜50%の下落＝回復可能性を社内基準で判定し、回復見込みなしなら減損損失を手入力</t>
  </si>
  <si>
    <t>※ 判定式は目安（時価が取得原価に比べおおむね50%以上下落＝著しい下落）。30〜50%の下落は各社が合理的な基準を設けて回復可能性を判定。減損後の帳簿価額が新たな取得原価（切放し）。</t>
  </si>
  <si>
    <t>④ 貸倒引当金（債権の区分に応じた算定）</t>
  </si>
  <si>
    <t>債権区分</t>
  </si>
  <si>
    <t>債権残高</t>
  </si>
  <si>
    <t>担保・保証による回収見込額</t>
  </si>
  <si>
    <t>引当対象額</t>
  </si>
  <si>
    <t>引当率・実績率</t>
  </si>
  <si>
    <t>貸倒引当金</t>
  </si>
  <si>
    <t>一般債権</t>
  </si>
  <si>
    <t>貸倒実績率法。算定期間は債権の平均回収期間（おおむね過去2〜3算定期間の平均等の合理的な基準）</t>
  </si>
  <si>
    <t>貸倒懸念債権</t>
  </si>
  <si>
    <t>財務内容評価法（担保・保証控除後の残額に対して引当）。キャッシュ・フロー見積法（DCF法）も可</t>
  </si>
  <si>
    <t>破産更生債権等</t>
  </si>
  <si>
    <t>担保・保証控除後の全額を引当（貸倒引当金又は債権額から直接減額）</t>
  </si>
  <si>
    <t>その他有価証券の評価差益</t>
  </si>
  <si>
    <t>投資有価証券</t>
  </si>
  <si>
    <t>繰延税金負債／その他有価証券評価差額金</t>
  </si>
  <si>
    <t>貸方内訳＝税効果額と評価差額金（②の表と連動）。純資産直入（法人税等調整額を通さない）。</t>
  </si>
  <si>
    <t>時価の著しい下落による減損</t>
  </si>
  <si>
    <t>投資有価証券評価損（特別損失）</t>
  </si>
  <si>
    <t>時価をもって貸借対照表価額とし、評価差額は当期の損失。</t>
  </si>
  <si>
    <t>貸倒引当金の計上</t>
  </si>
  <si>
    <t>貸倒引当金繰入額</t>
  </si>
  <si>
    <t>期首残高との差額を繰入れ／戻入れ（差額補充法）。</t>
  </si>
  <si>
    <t>※ デリバティブは時価評価（評価差額は当期の損益）。ヘッジ会計は事前のヘッジ文書化と有効性評価が要件。実務では金融商品実務指針（会計制度委員会報告第14号）を確認。</t>
  </si>
  <si>
    <t>サンプル製薬株式会社　棚卸資産の評価（企業会計基準第9号）適用ワークシート</t>
  </si>
  <si>
    <t>1. 黄色のセルに帳簿価額・売価・見積販売直接経費・滞留在庫の切下率を入力すると、正味売却価額（NRV）と評価損が自動で再計算されます。</t>
  </si>
  <si>
    <t>2. 手順は ①収益性低下の判定（簿価 vs NRV＝売価−見積販売直接経費） → ②滞留在庫の規則的切下げ → ③評価損合計・仕訳 です。</t>
  </si>
  <si>
    <t>3. 数値例はサンプル（単位：百万円）。品目（又は合理的なグルーピング）ごとに判定し、切下げの方法は毎期継続適用してください。</t>
  </si>
  <si>
    <t>企業会計基準第9号「棚卸資産の評価に関する会計基準」｜差異の要点：在庫システムでの使用期限データ管理の精度、ロット別の正味売却価額算定、期末実地棚卸と帳簿の突合。</t>
  </si>
  <si>
    <t>ロット管理で使用期限を一元管理し、(1)使用期限まで3ヶ月以内→50%、(2)1ヶ月以内→100%評価減（廃棄想定）、(3)薬価引下げ等で正味売却価額が原価未満→正味売却価額まで切下げ、(4)医療機関回転率低下分→個別判定。期末は一品（ロット）確認。　／　影響額の目安 800 百万円</t>
  </si>
  <si>
    <t>① 収益性低下の判定（正味売却価額との比較・品目別）</t>
  </si>
  <si>
    <t>品目</t>
  </si>
  <si>
    <t>帳簿価額(簿価)</t>
  </si>
  <si>
    <t>売価</t>
  </si>
  <si>
    <t>見積販売直接経費</t>
  </si>
  <si>
    <t>正味売却価額(NRV)</t>
  </si>
  <si>
    <t>切下げ額 MAX(0,簿価−NRV)</t>
  </si>
  <si>
    <t>製品A</t>
  </si>
  <si>
    <t>NRV ≧ 簿価 → 切下げ不要</t>
  </si>
  <si>
    <t>製品B</t>
  </si>
  <si>
    <t>NRV ＜ 簿価 → NRVまで切下げ</t>
  </si>
  <si>
    <t>仕掛品C</t>
  </si>
  <si>
    <t>完成品売価から完成までの追加製造原価も控除してNRVを算定（D列に含めて入力）</t>
  </si>
  <si>
    <t>※ 原材料は再調達原価の方が把握しやすい場合、再調達原価（最終仕入原価を含む）によることができる。</t>
  </si>
  <si>
    <t>② 滞留在庫の規則的な切下げ（経過期間別の切下率）</t>
  </si>
  <si>
    <t>経過期間区分（最終出荷・払出からの期間）</t>
  </si>
  <si>
    <t>切下率</t>
  </si>
  <si>
    <t>評価損</t>
  </si>
  <si>
    <t>期末評価額</t>
  </si>
  <si>
    <t>6か月超〜1年以内</t>
  </si>
  <si>
    <t>切下率は自社の過去の販売・処分実績に基づき設定</t>
  </si>
  <si>
    <t>1年超〜2年以内</t>
  </si>
  <si>
    <t>2年超</t>
  </si>
  <si>
    <t>処分見込価額まで切下げ（実質ゼロ評価）</t>
  </si>
  <si>
    <t>※ 営業循環過程から外れた滞留・処分見込在庫は、合理的に算定された価額まで切り下げるか、規則的な帳簿価額の切下げ（本表）による。基準・切下率は毎期継続適用。</t>
  </si>
  <si>
    <t>③ 評価損の合計と計上仕訳（設例）</t>
  </si>
  <si>
    <t>棚卸資産評価損 合計（①＋②）</t>
  </si>
  <si>
    <t>収益性低下による簿価切下げ額の合計。</t>
  </si>
  <si>
    <t>収益性低下による簿価切下げ</t>
  </si>
  <si>
    <t>売上原価（棚卸資産評価損）</t>
  </si>
  <si>
    <t>棚卸資産（製品・仕掛品等）</t>
  </si>
  <si>
    <t>原則は売上原価（製造に関連し不可避的に発生する場合は製造原価）。臨時の事象に起因し、かつ多額のときは特別損失。</t>
  </si>
  <si>
    <t>※ 洗替え法・切放し法は品目等ごとに選択し毎期継続適用。トレーディング目的で保有する棚卸資産は時価法（評価差額は当期の損益）。</t>
  </si>
  <si>
    <t>サンプル製薬株式会社　ストック・オプション等（企業会計基準第8号）適用ワークシート</t>
  </si>
  <si>
    <t>1. 黄色のセルに公正な評価単価・付与数・失効見込率・対象勤務期間（月数）と各期の累積経過月数を入力すると、各期の株式報酬費用が自動で再計算されます。</t>
  </si>
  <si>
    <t>2. 費用計上額＝公正な評価単価 × 付与数 ×（1−失効見込率）を、付与日から権利確定日までの期間（対象勤務期間）で月数按分します。</t>
  </si>
  <si>
    <t>3. 数値例はサンプル（本シートのみ単位：円）。付与日20X1年7月1日・権利確定日20X3年6月30日（24か月）・3月決算を想定しています。</t>
  </si>
  <si>
    <t>公正な評価単価（円/個）</t>
  </si>
  <si>
    <t>付与日時点で株式オプション価格算定モデル（ブラック・ショールズ式、二項モデル等）により算定。付与日後は見直さない（条件変更時を除く）。</t>
  </si>
  <si>
    <t>付与数（個）</t>
  </si>
  <si>
    <t>付与したストック・オプションの数。</t>
  </si>
  <si>
    <t>失効見込率（権利不確定による失効の見込み）</t>
  </si>
  <si>
    <t>退職等により権利確定条件を満たさない見込み。見積りを変更した場合は変更年度に累積ベースで一括修正（キャッチアップ）。</t>
  </si>
  <si>
    <t>対象勤務期間（月数）</t>
  </si>
  <si>
    <t>付与日から権利確定日までの期間。権利確定日には見込みではなく実際の権利確定数に基づき費用を確定。</t>
  </si>
  <si>
    <t>① 費用計上スケジュール（対象勤務期間による月数按分）</t>
  </si>
  <si>
    <t>会計期間</t>
  </si>
  <si>
    <t>期末までの累積経過月数</t>
  </si>
  <si>
    <t>累積費用計上額</t>
  </si>
  <si>
    <t>当期費用(株式報酬費用)</t>
  </si>
  <si>
    <t>新株予約権 期末残高</t>
  </si>
  <si>
    <t>20X2年3月期</t>
  </si>
  <si>
    <t>付与日（20X1/7/1）から期末までの9か月分</t>
  </si>
  <si>
    <t>20X3年3月期</t>
  </si>
  <si>
    <t>20X4年3月期</t>
  </si>
  <si>
    <t>権利確定日到来。実際の失効数で費用を確定（見込みとの差額を調整）</t>
  </si>
  <si>
    <t>※ 権利確定「前」の失効は費用の見積り（失効見込率）に反映し、費用の戻入れは行わない。権利確定「後」の権利不行使による失効は、対応する新株予約権を戻入益（特別利益）に振り替える。</t>
  </si>
  <si>
    <t>② 計上仕訳（設例・単位：円）</t>
  </si>
  <si>
    <t>金額(円)</t>
  </si>
  <si>
    <t>各期末（費用計上・20X2年3月期の例）</t>
  </si>
  <si>
    <t>株式報酬費用（販管費等）</t>
  </si>
  <si>
    <t>新株予約権（純資産の部）</t>
  </si>
  <si>
    <t>対象勤務期間にわたり費用計上し、対応額を新株予約権に計上。</t>
  </si>
  <si>
    <t>権利行使時（新株発行）</t>
  </si>
  <si>
    <t>現金預金（払込金額）／新株予約権（行使分）</t>
  </si>
  <si>
    <t>資本金・資本準備金</t>
  </si>
  <si>
    <t>払込金額＋行使分の新株予約権の帳簿価額を払込資本に振替。自己株式を交付する場合は自己株式処分差額をその他資本剰余金で調整。</t>
  </si>
  <si>
    <t>権利確定後の失効（権利不行使）</t>
  </si>
  <si>
    <t>新株予約権</t>
  </si>
  <si>
    <t>新株予約権戻入益（特別利益）</t>
  </si>
  <si>
    <t>失効が確定した期の利益として計上。</t>
  </si>
  <si>
    <t>※ 未公開会社は、公正な評価単価に代えて付与時点の単位当たり本源的価値（自社株式の評価額−行使価格。ゼロとなる設計が多い）の見積りによることができる（この場合も期末における本源的価値の合計額を注記）。実務では企業会計基準適用指針第11号を確認。</t>
  </si>
  <si>
    <t>※ 税効果：税制非適格ストック・オプションは行使時（給与等課税事由発生時）に損金算入 → 費用計上額が将来減算一時差異。税制適格は損金不算入（一時差異に該当しない）。</t>
  </si>
  <si>
    <t>サンプル製薬株式会社　企業結合・のれん（企業会計基準第21号）適用ワークシート</t>
  </si>
  <si>
    <t>1. 黄色のセルに取得原価と識別可能資産・負債の時価を入力すると、のれん（＝取得原価−識別可能純資産の時価）と償却スケジュールが自動で再計算されます。</t>
  </si>
  <si>
    <t>2. 手順は ①取得原価の配分（PPA） → ②のれん償却スケジュール（20年以内・定額法等） → ③仕訳 です。負債はマイナスで入力してください。</t>
  </si>
  <si>
    <t>3. 数値例はサンプル（単位：百万円）。「取得」に該当する企業結合（パーチェス法）を想定しています。共通支配下の取引等は別途検討が必要です。</t>
  </si>
  <si>
    <t>企業会計基準第21号「企業結合に関する会計基準」・第10号適用指針／無形資産の識別（他1件の関連論点あり）｜差異の要点：過年度の企業結合で取得原価配分時にIPR&amp;Dを分別認識していなかった案件の特定。識別・測定（将来CF・成功確率）の困難性。のれんとの按分替え。</t>
  </si>
  <si>
    <t>企業結合で取得した識別可能なIPR&amp;Dをのれんと区別して無形資産計上し、製品化までは非償却・減損テスト対象とする。開発中止時は研究開発費として処理する。　／　影響額の目安 600 百万円</t>
  </si>
  <si>
    <t>取得原価（取得の対価の企業結合日における時価）</t>
  </si>
  <si>
    <t>現金のほか、株式を交付した場合は企業結合日の時価。取得関連費用（FA報酬・DD費用等）は取得原価に含めず発生時の費用。</t>
  </si>
  <si>
    <t>① 取得原価の配分（PPA：識別可能資産・負債を企業結合日の時価で計上）</t>
  </si>
  <si>
    <t>識別可能資産・負債</t>
  </si>
  <si>
    <t>時価(企業結合日)</t>
  </si>
  <si>
    <t>評価差額</t>
  </si>
  <si>
    <t>流動資産</t>
  </si>
  <si>
    <t>有形固定資産</t>
  </si>
  <si>
    <t>土地の含み損益等を時価評価</t>
  </si>
  <si>
    <t>無形資産（顧客関連資産・技術等）</t>
  </si>
  <si>
    <t>分離して譲渡可能又は法律上の権利など識別可能な無形資産は、のれんと区分して計上</t>
  </si>
  <si>
    <t>流動負債</t>
  </si>
  <si>
    <t>負債はマイナスで入力</t>
  </si>
  <si>
    <t>固定負債・退職給付に係る負債等</t>
  </si>
  <si>
    <t>退職給付債務等も企業結合日時点で再測定</t>
  </si>
  <si>
    <t>識別可能純資産の時価（純額）</t>
  </si>
  <si>
    <t>のれん（＝取得原価 − 識別可能純資産の時価）</t>
  </si>
  <si>
    <t>プラス＝のれん（資産計上）。マイナス＝負ののれん。</t>
  </si>
  <si>
    <t>のれん／負ののれんの判定</t>
  </si>
  <si>
    <t>② のれんの償却スケジュール（20年以内・定額法）</t>
  </si>
  <si>
    <t>のれんの償却年数（20年以内）</t>
  </si>
  <si>
    <t>その効果の及ぶ期間。実務上は投資の回収期間・事業計画等を勘案して決定。</t>
  </si>
  <si>
    <t>償却費(定額)</t>
  </si>
  <si>
    <t>6年目以降は償却年数の満了まで同様（表は5年分のみ表示）</t>
  </si>
  <si>
    <t>③ 計上仕訳（設例）</t>
  </si>
  <si>
    <t>企業結合日（取得）</t>
  </si>
  <si>
    <t>諸資産（時価）／のれん</t>
  </si>
  <si>
    <t>諸負債（時価）／現金預金等（取得原価）</t>
  </si>
  <si>
    <t>識別可能資産・負債を時価で計上し、差額をのれんに計上。</t>
  </si>
  <si>
    <t>決算時（のれん償却・毎期）</t>
  </si>
  <si>
    <t>のれん償却額（販管費）</t>
  </si>
  <si>
    <t>のれん</t>
  </si>
  <si>
    <t>定額法等により規則的に償却。</t>
  </si>
  <si>
    <t>取得関連費用の支払時</t>
  </si>
  <si>
    <t>支払手数料等（費用）</t>
  </si>
  <si>
    <t>FA報酬・DD費用等は発生時費用（取得原価に含めない）。</t>
  </si>
  <si>
    <t>※ のれんは減損会計の対象（「減損会計」シートで兆候判定。のれんを含むより大きな単位でグルーピング）。取得原価の配分が完了しない場合の暫定的な会計処理は企業結合日から1年以内に確定。条件付取得対価は交付が確実となり時価が合理的に決定可能となった時点で追加認識。実務では企業会計基準適用指針第10号を確認。</t>
  </si>
  <si>
    <t>サンプル製薬株式会社　外貨建取引等の換算（外貨建取引等会計処理基準）適用ワークシート</t>
  </si>
  <si>
    <t>1. 黄色のセルに外貨建金銭債権債務の外貨額・取引時レートと決算時レート（CR）を入力すると、期末換算額と為替差損益が自動で再計算されます。</t>
  </si>
  <si>
    <t>2. 手順は ①外貨建金銭債権債務の期末換算（CR・差額は為替差損益） → ②為替予約（振当処理）の骨子 → ③在外子会社の換算 → ④仕訳 です。</t>
  </si>
  <si>
    <t>3. 数値例はサンプル（本シートは単位：千円・千通貨単位）。負債（買掛金等）はマイナスで入力してください。</t>
  </si>
  <si>
    <t>決算時レート（CR・円/外貨）</t>
  </si>
  <si>
    <t>決算日の直物為替相場（TTM等を継続適用）。①の期末換算と③の在外子会社換算が参照。</t>
  </si>
  <si>
    <t>① 外貨建金銭債権債務の期末換算（決算時レート・単位：千円）</t>
  </si>
  <si>
    <t>外貨額(千通貨)</t>
  </si>
  <si>
    <t>取引時レート</t>
  </si>
  <si>
    <t>帳簿価額(千円)</t>
  </si>
  <si>
    <t>期末換算額(外貨×CR)</t>
  </si>
  <si>
    <t>換算差額(為替差損益)</t>
  </si>
  <si>
    <t>売掛金（USD建）</t>
  </si>
  <si>
    <t>円安（CR＞取引時レート）→ 為替差益</t>
  </si>
  <si>
    <t>買掛金（USD建）</t>
  </si>
  <si>
    <t>負債はマイナスで入力（円安 → 為替差損）</t>
  </si>
  <si>
    <t>外貨預金（USD建）</t>
  </si>
  <si>
    <t>外国通貨・外貨預金も決算時レートで換算</t>
  </si>
  <si>
    <t>合計（為替差損益・純額）</t>
  </si>
  <si>
    <t>プラス＝為替差益／マイナス＝為替差損（原則、純額で営業外損益に表示）</t>
  </si>
  <si>
    <t>※ 外貨建その他有価証券は期末時価×CRで換算し、換算差額は評価差額に含めて処理（債券の為替部分を為替差損益とする処理も可）。前渡金・前受金など金銭債権債務でないものは取引時レートのまま。</t>
  </si>
  <si>
    <t>② 為替予約（振当処理）の骨子</t>
  </si>
  <si>
    <t>予約対象の外貨額（千USD）</t>
  </si>
  <si>
    <t>外貨建金銭債権債務に為替予約を振り当てる場合。</t>
  </si>
  <si>
    <t>取引発生時（＝予約時）の直物レート</t>
  </si>
  <si>
    <t>設例は取引発生と同時に予約した場合。</t>
  </si>
  <si>
    <t>為替予約レート（先物レート）</t>
  </si>
  <si>
    <t>直先差額（千円）</t>
  </si>
  <si>
    <t>＝（予約レート−予約時直物レート）×外貨額。予約日から決済日までの期間にわたり合理的な方法（月数按分等）で損益に配分。</t>
  </si>
  <si>
    <t>※ デリバティブの原則処理は時価評価（独立処理）。ヘッジ会計の要件を満たす場合は繰延ヘッジのほか、外貨建金銭債権債務等については振当処理も認められる。取引発生後に予約した場合の直直差額（取引時直物と予約時直物の差）は予約日の属する期の損益。</t>
  </si>
  <si>
    <t>③ 在外子会社の財務諸表の換算（連結）</t>
  </si>
  <si>
    <t>適用レート</t>
  </si>
  <si>
    <t>内容・処理</t>
  </si>
  <si>
    <t>資産・負債</t>
  </si>
  <si>
    <t>決算時レート（CR）</t>
  </si>
  <si>
    <t>在外子会社の貸借対照表項目。</t>
  </si>
  <si>
    <t>親会社による株式取得時の純資産</t>
  </si>
  <si>
    <t>取得時レート（HR）</t>
  </si>
  <si>
    <t>資本金・取得時利益剰余金等。</t>
  </si>
  <si>
    <t>取得後に生じた純資産の増減</t>
  </si>
  <si>
    <t>発生時レート</t>
  </si>
  <si>
    <t>取得後の利益剰余金の増加は各年度の計上時レート（ARで換算した純利益の積上げ等）。</t>
  </si>
  <si>
    <t>収益・費用</t>
  </si>
  <si>
    <t>期中平均レート（AR）</t>
  </si>
  <si>
    <t>原則AR（決算時レートによることも可）。親会社との取引は親会社が用いるレート（差額は為替差損益）。</t>
  </si>
  <si>
    <t>換算差額</t>
  </si>
  <si>
    <t>「為替換算調整勘定」として連結B/Sの純資産の部（その他の包括利益累計額）に計上。</t>
  </si>
  <si>
    <t>子会社の期末純資産（千USD）</t>
  </si>
  <si>
    <t>設例：在外子会社の外貨ベース期末純資産。</t>
  </si>
  <si>
    <t>決算時レート（CR）による円換算額</t>
  </si>
  <si>
    <t>＝期末純資産 × CR。</t>
  </si>
  <si>
    <t>HR・AR等で換算した純資産の円貨額</t>
  </si>
  <si>
    <t>資本金×HR＋取得後利益剰余金（各年度AR換算）等の積上げ額。</t>
  </si>
  <si>
    <t>為替換算調整勘定</t>
  </si>
  <si>
    <t>＝CR換算純資産 − HR・AR等換算純資産（簡略設例）。</t>
  </si>
  <si>
    <t>④ 計上仕訳（設例・単位：千円）</t>
  </si>
  <si>
    <t>金額(千円)</t>
  </si>
  <si>
    <t>決算時（売掛金の換算替え）</t>
  </si>
  <si>
    <t>売掛金</t>
  </si>
  <si>
    <t>為替差損益</t>
  </si>
  <si>
    <t>①の売掛金の換算差額。</t>
  </si>
  <si>
    <t>決算時（買掛金の換算替え）</t>
  </si>
  <si>
    <t>買掛金</t>
  </si>
  <si>
    <t>①の買掛金の換算差額（円安による負債の増加＝差損）。</t>
  </si>
  <si>
    <t>※ 翌期首の振戻しは行わない（換算後の帳簿価額が新たな取得原価）。為替差益と為替差損は相殺し、純額で表示。</t>
  </si>
  <si>
    <t>サンプル製薬株式会社　引当金総括（企業会計原則注解【注18】）適用ワークシート</t>
  </si>
  <si>
    <t>1. 黄色のセルに各引当金の見積要素（支給見込額・実績率等）と4要件の該当（○/×）を入力すると、計上判定と引当額が自動で再計算されます。</t>
  </si>
  <si>
    <t>2. 手順は ①計上4要件のチェック → ②賞与引当金 → ③製品保証引当金 → ④工事損失引当金 → ⑤収益認識基準適用後の整理 → ⑥仕訳 です。</t>
  </si>
  <si>
    <t>3. 数値例はサンプル（単位：百万円）。4要件をすべて満たす場合に計上し、満たさない重要な偶発事象は注記（偶発債務）を検討してください。</t>
  </si>
  <si>
    <t>① 計上4要件のチェック（企業会計原則注解【注18】）</t>
  </si>
  <si>
    <t>引当金</t>
  </si>
  <si>
    <t>①将来の特定の費用・損失</t>
  </si>
  <si>
    <t>②発生が当期以前の事象に起因</t>
  </si>
  <si>
    <t>③発生の可能性が高い</t>
  </si>
  <si>
    <t>④金額を合理的に見積り可能</t>
  </si>
  <si>
    <t>計上判定</t>
  </si>
  <si>
    <t>支給対象期間の労働提供に起因（②）</t>
  </si>
  <si>
    <t>製品保証引当金</t>
  </si>
  <si>
    <t>当期の売上（保証付販売）に起因</t>
  </si>
  <si>
    <t>工事損失引当金</t>
  </si>
  <si>
    <t>受注制作等で損失の発生可能性が高く金額を合理的に見積り可能な場合</t>
  </si>
  <si>
    <t>訴訟損失引当金</t>
  </si>
  <si>
    <t>敗訴の可能性が「高い」とまで言えない場合は計上せず、偶発債務として注記を検討</t>
  </si>
  <si>
    <t>※ 4要件：(1)将来の特定の費用又は損失、(2)発生が当期以前の事象に起因、(3)発生の可能性が高い、(4)金額を合理的に見積り可能。すべて満たす場合に当期の負担額を費用・引当金に計上。</t>
  </si>
  <si>
    <t>② 賞与引当金（支給対象期間の月数按分）</t>
  </si>
  <si>
    <t>賞与支給見込額（支給対象期間の総額）</t>
  </si>
  <si>
    <t>翌期支給予定の賞与（例：12月〜5月を支給対象期間とする6月支給賞与）。</t>
  </si>
  <si>
    <t>支給対象期間のうち当期に帰属する月数</t>
  </si>
  <si>
    <t>例：12月〜3月の4か月。</t>
  </si>
  <si>
    <t>支給対象期間の月数</t>
  </si>
  <si>
    <t>＝支給見込額 × 当期帰属月数 ÷ 支給対象月数。</t>
  </si>
  <si>
    <t>社会保険料の会社負担率</t>
  </si>
  <si>
    <t>賞与に係る法定福利費（会社負担分）の料率。</t>
  </si>
  <si>
    <t>法定福利費の引当（未払費用等）</t>
  </si>
  <si>
    <t>賞与引当金に対応する社会保険料会社負担分も併せて見積計上。</t>
  </si>
  <si>
    <t>※ 役員賞与は発生した会計期間の費用（役員賞与引当金）として処理（企業会計基準第4号）。</t>
  </si>
  <si>
    <t>③ 製品保証引当金（実績率法）</t>
  </si>
  <si>
    <t>保証対象売上高（当期）</t>
  </si>
  <si>
    <t>無償保証を付して販売した当期売上高。</t>
  </si>
  <si>
    <t>保証費用実績率</t>
  </si>
  <si>
    <t>過去の売上高に対する無償修理・交換費用の実績率（直近2〜3年平均等）。</t>
  </si>
  <si>
    <t>＝保証対象売上高 × 実績率。</t>
  </si>
  <si>
    <t>※ 合理的に見積り可能な範囲で計上。なお、保証サービスが「別個の履行義務」に該当する場合（延長保証等）は引当金ではなく契約負債として収益認識基準で処理。</t>
  </si>
  <si>
    <t>④ 工事損失引当金（受注制作のソフトウェア等を含む）</t>
  </si>
  <si>
    <t>工事収益総額（契約額）</t>
  </si>
  <si>
    <t>工事原価総額（見積り）</t>
  </si>
  <si>
    <t>最新の実行予算に基づく見積り。</t>
  </si>
  <si>
    <t>見積工事損失総額</t>
  </si>
  <si>
    <t>＝MAX(0, 工事原価総額 − 工事収益総額)。</t>
  </si>
  <si>
    <t>うち既に損益計上済みの損失額</t>
  </si>
  <si>
    <t>進捗に応じて当期までに計上済みの工事損益（損失は正の値で入力）。</t>
  </si>
  <si>
    <t>＝見積損失総額 − 既計上損失。翌期以降に見込まれる残りの損失を引当計上。</t>
  </si>
  <si>
    <t>※ 工事契約から損失が見込まれ、その金額を合理的に見積ることができる場合に計上（収益認識適用指針第90項）。繰入額は売上原価。</t>
  </si>
  <si>
    <t>⑤ 収益認識基準（企業会計基準第29号）適用後の整理</t>
  </si>
  <si>
    <t>従来の引当金</t>
  </si>
  <si>
    <t>収益認識基準適用後の取扱い</t>
  </si>
  <si>
    <t>返品調整引当金</t>
  </si>
  <si>
    <t>廃止。返品権付販売は、返品見込分の収益を認識せず「返金負債」を計上し、回収する商品・製品の権利を「返品資産」として計上。</t>
  </si>
  <si>
    <t>ポイント引当金</t>
  </si>
  <si>
    <t>廃止（自社ポイント）。カスタマー・ロイヤルティ・プログラムは履行義務として取引価格を配分し「契約負債」に計上、使用・失効に応じて収益認識。</t>
  </si>
  <si>
    <t>売上割戻引当金</t>
  </si>
  <si>
    <t>変動対価として取引価格から控除し「返金負債」を計上（「収益認識」シート③参照）。</t>
  </si>
  <si>
    <t>※ 税務上、賞与引当金・製品保証引当金等は損金不算入 → 将来減算一時差異として「税効果会計」シートに連携。</t>
  </si>
  <si>
    <t>⑥ 計上仕訳（設例）</t>
  </si>
  <si>
    <t>賞与引当金の計上</t>
  </si>
  <si>
    <t>賞与引当金繰入額（販管費・製造原価）</t>
  </si>
  <si>
    <t>従業員の帰属部門に応じて販管費／製造原価に区分。</t>
  </si>
  <si>
    <t>製品保証引当金の計上</t>
  </si>
  <si>
    <t>製品保証引当金繰入額（売上原価等）</t>
  </si>
  <si>
    <t>工事損失引当金の計上</t>
  </si>
  <si>
    <t>売上原価</t>
  </si>
  <si>
    <t>工事損失引当金繰入額は売上原価に計上。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</si>
</sst>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6" x14ac:knownFonts="1">
    <font>
      <color theme="1"/>
      <family val="2"/>
      <scheme val="minor"/>
      <sz val="11"/>
      <name val="Calibri"/>
    </font>
    <font>
      <b/>
      <color rgb="FF1A1A1F"/>
      <sz val="14"/>
      <name val="Yu Gothic"/>
    </font>
    <font>
      <color rgb="FF8A8170"/>
      <sz val="9"/>
      <name val="Yu Gothic"/>
    </font>
    <font>
      <b/>
      <color rgb="FF1A1A1F"/>
      <sz val="10"/>
      <name val="Yu Gothic"/>
    </font>
    <font>
      <color rgb="FF1A1A1F"/>
      <sz val="10"/>
      <name val="Yu Gothic"/>
    </font>
    <font>
      <b/>
      <color rgb="FF1A1A1F"/>
      <sz val="11"/>
      <name val="Yu Gothic"/>
    </font>
  </fonts>
  <fills count="4">
    <fill>
      <patternFill patternType="none"/>
    </fill>
    <fill>
      <patternFill patternType="gray125"/>
    </fill>
    <fill>
      <patternFill patternType="solid">
        <fgColor rgb="FFFFF2B8"/>
      </patternFill>
    </fill>
    <fill>
      <patternFill patternType="solid">
        <fgColor rgb="FFECE4D2"/>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21">
    <xf numFmtId="0" fontId="0" fillId="0" borderId="0" xfId="0"/>
    <xf numFmtId="0" fontId="1" fillId="0" borderId="0" xfId="0" applyFont="1"/>
    <xf numFmtId="0" fontId="2" fillId="0" borderId="0" xfId="0" applyFont="1"/>
    <xf numFmtId="0" fontId="3" fillId="0" borderId="0" xfId="0" applyFont="1" applyAlignment="1">
      <alignment vertical="top" wrapText="1"/>
    </xf>
    <xf numFmtId="0" fontId="2" fillId="0" borderId="0" xfId="0" applyFont="1" applyAlignment="1">
      <alignment vertical="top" wrapText="1"/>
    </xf>
    <xf numFmtId="0" fontId="4" fillId="0" borderId="1" xfId="0" applyFont="1" applyBorder="1" applyAlignment="1">
      <alignment vertical="top" wrapText="1"/>
    </xf>
    <xf numFmtId="10" fontId="4" fillId="2" borderId="1" xfId="0" applyNumberFormat="1" applyFont="1" applyFill="1" applyBorder="1" applyAlignment="1">
      <alignment vertical="top" wrapText="1"/>
    </xf>
    <xf numFmtId="0" fontId="5" fillId="0" borderId="0" xfId="0" applyFont="1" applyAlignment="1">
      <alignment vertical="top" wrapText="1"/>
    </xf>
    <xf numFmtId="0" fontId="3" fillId="3" borderId="1" xfId="0" applyFont="1" applyFill="1" applyBorder="1" applyAlignment="1">
      <alignment horizontal="center" vertical="center" wrapText="1"/>
    </xf>
    <xf numFmtId="0" fontId="4" fillId="2" borderId="1" xfId="0" applyFont="1" applyFill="1" applyBorder="1" applyAlignment="1">
      <alignment vertical="top" wrapText="1"/>
    </xf>
    <xf numFmtId="3" fontId="4" fillId="2" borderId="1" xfId="0" applyNumberFormat="1" applyFont="1" applyFill="1" applyBorder="1" applyAlignment="1">
      <alignment vertical="top" wrapText="1"/>
    </xf>
    <xf numFmtId="3" fontId="4" fillId="0" borderId="1" xfId="0" applyNumberFormat="1" applyFont="1" applyBorder="1" applyAlignment="1">
      <alignment vertical="top" wrapText="1"/>
    </xf>
    <xf numFmtId="0" fontId="3" fillId="0" borderId="1" xfId="0" applyFont="1" applyBorder="1" applyAlignment="1">
      <alignment vertical="top" wrapText="1"/>
    </xf>
    <xf numFmtId="3" fontId="3" fillId="0" borderId="1" xfId="0" applyNumberFormat="1" applyFont="1" applyBorder="1" applyAlignment="1">
      <alignment vertical="top" wrapText="1"/>
    </xf>
    <xf numFmtId="0" fontId="3" fillId="2" borderId="1" xfId="0" applyFont="1" applyFill="1" applyBorder="1" applyAlignment="1">
      <alignment vertical="top" wrapText="1"/>
    </xf>
    <xf numFmtId="10" fontId="4" fillId="0" borderId="1" xfId="0" applyNumberFormat="1" applyFont="1" applyBorder="1" applyAlignment="1">
      <alignment vertical="top" wrapText="1"/>
    </xf>
    <xf numFmtId="10" fontId="3" fillId="0" borderId="1" xfId="0" applyNumberFormat="1" applyFont="1" applyBorder="1" applyAlignment="1">
      <alignment vertical="top" wrapText="1"/>
    </xf>
    <xf numFmtId="164" fontId="4" fillId="0" borderId="1" xfId="0" applyNumberFormat="1" applyFont="1" applyBorder="1" applyAlignment="1">
      <alignment vertical="top" wrapText="1"/>
    </xf>
    <xf numFmtId="3" fontId="3" fillId="2" borderId="1" xfId="0" applyNumberFormat="1" applyFont="1" applyFill="1" applyBorder="1" applyAlignment="1">
      <alignment vertical="top" wrapText="1"/>
    </xf>
    <xf numFmtId="1" fontId="4" fillId="2" borderId="1" xfId="0" applyNumberFormat="1" applyFont="1" applyFill="1" applyBorder="1" applyAlignment="1">
      <alignment vertical="top" wrapText="1"/>
    </xf>
    <xf numFmtId="2" fontId="4" fillId="2" borderId="1" xfId="0" applyNumberFormat="1"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FormatPr defaultRowHeight="15" outlineLevelRow="0" outlineLevelCol="0" x14ac:dyDescent="55"/>
  <cols>
    <col min="1" max="1" width="16" customWidth="1"/>
    <col min="2" max="2" width="26" customWidth="1"/>
    <col min="3" max="4" width="12" customWidth="1"/>
    <col min="5" max="5" width="13" customWidth="1"/>
    <col min="6" max="6" width="14" customWidth="1"/>
    <col min="7" max="7" width="13" customWidth="1"/>
    <col min="8" max="8" width="12" customWidth="1"/>
    <col min="9" max="9" width="14" customWidth="1"/>
    <col min="10" max="10" width="32" customWidth="1"/>
  </cols>
  <sheetData>
    <row r="1" ht="22" customHeight="1" spans="1:10" s="1" customFormat="1" x14ac:dyDescent="0.25">
      <c r="A1" s="1" t="s">
        <v>0</v>
      </c>
      <c r="B1" s="1"/>
      <c r="C1" s="1"/>
      <c r="D1" s="1"/>
      <c r="E1" s="1"/>
      <c r="F1" s="1"/>
      <c r="G1" s="1"/>
      <c r="H1" s="1"/>
      <c r="I1" s="1"/>
      <c r="J1" s="1"/>
    </row>
    <row r="2" spans="1:10" s="2" customFormat="1" x14ac:dyDescent="0.25">
      <c r="A2" s="2" t="s">
        <v>1</v>
      </c>
      <c r="B2" s="2"/>
      <c r="C2" s="2"/>
      <c r="D2" s="2"/>
      <c r="E2" s="2"/>
      <c r="F2" s="2"/>
      <c r="G2" s="2"/>
      <c r="H2" s="2"/>
      <c r="I2" s="2"/>
      <c r="J2" s="2"/>
    </row>
    <row r="4" spans="1:10" x14ac:dyDescent="0.25">
      <c r="A4" s="3" t="s">
        <v>2</v>
      </c>
      <c r="B4" s="3"/>
      <c r="C4" s="3"/>
      <c r="D4" s="3"/>
      <c r="E4" s="3"/>
      <c r="F4" s="3"/>
      <c r="G4" s="3"/>
      <c r="H4" s="3"/>
      <c r="I4" s="3"/>
      <c r="J4" s="3"/>
    </row>
    <row r="5" spans="1:10" x14ac:dyDescent="0.25">
      <c r="A5" s="4" t="s">
        <v>3</v>
      </c>
      <c r="B5" s="4"/>
      <c r="C5" s="4"/>
      <c r="D5" s="4"/>
      <c r="E5" s="4"/>
      <c r="F5" s="4"/>
      <c r="G5" s="4"/>
      <c r="H5" s="4"/>
      <c r="I5" s="4"/>
      <c r="J5" s="4"/>
    </row>
    <row r="6" spans="1:10" x14ac:dyDescent="0.25">
      <c r="A6" s="4" t="s">
        <v>4</v>
      </c>
      <c r="B6" s="4"/>
      <c r="C6" s="4"/>
      <c r="D6" s="4"/>
      <c r="E6" s="4"/>
      <c r="F6" s="4"/>
      <c r="G6" s="4"/>
      <c r="H6" s="4"/>
      <c r="I6" s="4"/>
      <c r="J6" s="4"/>
    </row>
    <row r="7" spans="1:10" x14ac:dyDescent="0.25">
      <c r="A7" s="4" t="s">
        <v>5</v>
      </c>
      <c r="B7" s="4"/>
      <c r="C7" s="4"/>
      <c r="D7" s="4"/>
      <c r="E7" s="4"/>
      <c r="F7" s="4"/>
      <c r="G7" s="4"/>
      <c r="H7" s="4"/>
      <c r="I7" s="4"/>
      <c r="J7" s="4"/>
    </row>
    <row r="8" spans="1:10" x14ac:dyDescent="0.25">
      <c r="A8" s="5" t="s">
        <v>6</v>
      </c>
      <c r="B8" s="5" t="s">
        <v>7</v>
      </c>
      <c r="C8" s="5"/>
      <c r="D8" s="5"/>
      <c r="E8" s="5"/>
      <c r="F8" s="5"/>
      <c r="G8" s="5"/>
      <c r="H8" s="5"/>
      <c r="I8" s="5"/>
      <c r="J8" s="5"/>
    </row>
    <row r="9" spans="1:10" x14ac:dyDescent="0.25">
      <c r="A9" s="5" t="s">
        <v>8</v>
      </c>
      <c r="B9" s="5" t="s">
        <v>9</v>
      </c>
      <c r="C9" s="5"/>
      <c r="D9" s="5"/>
      <c r="E9" s="5"/>
      <c r="F9" s="5"/>
      <c r="G9" s="5"/>
      <c r="H9" s="5"/>
      <c r="I9" s="5"/>
      <c r="J9" s="5"/>
    </row>
    <row r="10" spans="1:10" x14ac:dyDescent="0.25">
      <c r="A10" s="5" t="s">
        <v>10</v>
      </c>
      <c r="B10" s="5" t="s">
        <v>11</v>
      </c>
      <c r="C10" s="5"/>
      <c r="D10" s="5"/>
      <c r="E10" s="5"/>
      <c r="F10" s="5"/>
      <c r="G10" s="5"/>
      <c r="H10" s="5"/>
      <c r="I10" s="5"/>
      <c r="J10" s="5"/>
    </row>
    <row r="12" spans="1:10" x14ac:dyDescent="0.25">
      <c r="A12" s="5" t="s">
        <v>12</v>
      </c>
      <c r="B12" s="5"/>
      <c r="C12" s="6">
        <v>0.05</v>
      </c>
      <c r="D12" s="5" t="s">
        <v>13</v>
      </c>
      <c r="E12" s="5"/>
      <c r="F12" s="5"/>
      <c r="G12" s="5"/>
      <c r="H12" s="5"/>
      <c r="I12" s="5"/>
      <c r="J12" s="5"/>
    </row>
    <row r="14" spans="1:10" x14ac:dyDescent="0.25">
      <c r="A14" s="7" t="s">
        <v>14</v>
      </c>
      <c r="B14" s="7"/>
      <c r="C14" s="7"/>
      <c r="D14" s="7"/>
      <c r="E14" s="7"/>
      <c r="F14" s="7"/>
      <c r="G14" s="7"/>
      <c r="H14" s="7"/>
      <c r="I14" s="7"/>
      <c r="J14" s="7"/>
    </row>
    <row r="15" spans="1:10" x14ac:dyDescent="0.25">
      <c r="A15" s="8" t="s">
        <v>15</v>
      </c>
      <c r="B15" s="8" t="s">
        <v>16</v>
      </c>
      <c r="C15" s="8" t="s">
        <v>17</v>
      </c>
      <c r="D15" s="8" t="s">
        <v>18</v>
      </c>
      <c r="E15" s="8" t="s">
        <v>19</v>
      </c>
      <c r="F15" s="8" t="s">
        <v>20</v>
      </c>
      <c r="G15" s="8" t="s">
        <v>21</v>
      </c>
      <c r="H15" s="8" t="s">
        <v>22</v>
      </c>
      <c r="I15" s="8" t="s">
        <v>23</v>
      </c>
      <c r="J15" s="8"/>
    </row>
    <row r="16" spans="1:10" x14ac:dyDescent="0.25">
      <c r="A16" s="9" t="s">
        <v>24</v>
      </c>
      <c r="B16" s="9" t="s">
        <v>25</v>
      </c>
      <c r="C16" s="10">
        <v>800</v>
      </c>
      <c r="D16" s="10">
        <v>-30</v>
      </c>
      <c r="E16" s="10">
        <v>-20</v>
      </c>
      <c r="F16" s="5">
        <f>IF(AND(D16&lt;0,E16&lt;0),"あり","—")</f>
      </c>
      <c r="G16" s="9" t="s">
        <v>26</v>
      </c>
      <c r="H16" s="5">
        <f>IF(OR(F16="あり",G16="○"),"あり","なし")</f>
      </c>
      <c r="I16" s="5" t="s">
        <v>27</v>
      </c>
      <c r="J16" s="5"/>
    </row>
    <row r="17" spans="1:10" x14ac:dyDescent="0.25">
      <c r="A17" s="9" t="s">
        <v>28</v>
      </c>
      <c r="B17" s="9" t="s">
        <v>29</v>
      </c>
      <c r="C17" s="10">
        <v>500</v>
      </c>
      <c r="D17" s="10">
        <v>120</v>
      </c>
      <c r="E17" s="10">
        <v>110</v>
      </c>
      <c r="F17" s="5">
        <f>IF(AND(D17&lt;0,E17&lt;0),"あり","—")</f>
      </c>
      <c r="G17" s="9" t="s">
        <v>26</v>
      </c>
      <c r="H17" s="5">
        <f>IF(OR(F17="あり",G17="○"),"あり","なし")</f>
      </c>
      <c r="I17" s="5" t="s">
        <v>30</v>
      </c>
      <c r="J17" s="5"/>
    </row>
    <row r="18" spans="1:10" x14ac:dyDescent="0.25">
      <c r="A18" s="9" t="s">
        <v>31</v>
      </c>
      <c r="B18" s="9" t="s">
        <v>32</v>
      </c>
      <c r="C18" s="10">
        <v>60</v>
      </c>
      <c r="D18" s="10">
        <v>0</v>
      </c>
      <c r="E18" s="10">
        <v>0</v>
      </c>
      <c r="F18" s="5">
        <f>IF(AND(D18&lt;0,E18&lt;0),"あり","—")</f>
      </c>
      <c r="G18" s="9" t="s">
        <v>33</v>
      </c>
      <c r="H18" s="5">
        <f>IF(OR(F18="あり",G18="○"),"あり","なし")</f>
      </c>
      <c r="I18" s="5" t="s">
        <v>34</v>
      </c>
      <c r="J18" s="5"/>
    </row>
    <row r="19" spans="1:10" x14ac:dyDescent="0.25">
      <c r="A19" s="4" t="s">
        <v>35</v>
      </c>
      <c r="B19" s="4"/>
      <c r="C19" s="4"/>
      <c r="D19" s="4"/>
      <c r="E19" s="4"/>
      <c r="F19" s="4"/>
      <c r="G19" s="4"/>
      <c r="H19" s="4"/>
      <c r="I19" s="4"/>
      <c r="J19" s="4"/>
    </row>
    <row r="21" spans="1:10" x14ac:dyDescent="0.25">
      <c r="A21" s="7" t="s">
        <v>36</v>
      </c>
      <c r="B21" s="7"/>
      <c r="C21" s="7"/>
      <c r="D21" s="7"/>
      <c r="E21" s="7"/>
      <c r="F21" s="7"/>
      <c r="G21" s="7"/>
      <c r="H21" s="7"/>
      <c r="I21" s="7"/>
      <c r="J21" s="7"/>
    </row>
    <row r="22" spans="1:10" x14ac:dyDescent="0.25">
      <c r="A22" s="8" t="s">
        <v>15</v>
      </c>
      <c r="B22" s="8" t="s">
        <v>17</v>
      </c>
      <c r="C22" s="8" t="s">
        <v>37</v>
      </c>
      <c r="D22" s="8" t="s">
        <v>38</v>
      </c>
      <c r="E22" s="8" t="s">
        <v>39</v>
      </c>
      <c r="F22" s="8" t="s">
        <v>40</v>
      </c>
      <c r="G22" s="8" t="s">
        <v>41</v>
      </c>
      <c r="H22" s="8" t="s">
        <v>42</v>
      </c>
      <c r="I22" s="8" t="s">
        <v>43</v>
      </c>
      <c r="J22" s="8" t="s">
        <v>23</v>
      </c>
    </row>
    <row r="23" spans="1:10" x14ac:dyDescent="0.25">
      <c r="A23" s="5" t="s">
        <v>24</v>
      </c>
      <c r="B23" s="11">
        <f>C16</f>
      </c>
      <c r="C23" s="10">
        <v>120</v>
      </c>
      <c r="D23" s="10">
        <v>110</v>
      </c>
      <c r="E23" s="10">
        <v>100</v>
      </c>
      <c r="F23" s="10">
        <v>90</v>
      </c>
      <c r="G23" s="10">
        <v>180</v>
      </c>
      <c r="H23" s="11">
        <f>SUM(C23:G23)</f>
      </c>
      <c r="I23" s="5">
        <f>IF(B23&gt;H23,"減損を認識する","認識不要")</f>
      </c>
      <c r="J23" s="5" t="s">
        <v>44</v>
      </c>
    </row>
    <row r="24" spans="1:10" x14ac:dyDescent="0.25">
      <c r="A24" s="5" t="s">
        <v>31</v>
      </c>
      <c r="B24" s="11">
        <f>C18</f>
      </c>
      <c r="C24" s="10">
        <v>0</v>
      </c>
      <c r="D24" s="10">
        <v>0</v>
      </c>
      <c r="E24" s="10">
        <v>0</v>
      </c>
      <c r="F24" s="10">
        <v>0</v>
      </c>
      <c r="G24" s="10">
        <v>40</v>
      </c>
      <c r="H24" s="11">
        <f>SUM(C24:G24)</f>
      </c>
      <c r="I24" s="5">
        <f>IF(B24&gt;H24,"減損を認識する","認識不要")</f>
      </c>
      <c r="J24" s="5" t="s">
        <v>45</v>
      </c>
    </row>
    <row r="25" spans="1:10" x14ac:dyDescent="0.25">
      <c r="A25" s="4" t="s">
        <v>46</v>
      </c>
      <c r="B25" s="4"/>
      <c r="C25" s="4"/>
      <c r="D25" s="4"/>
      <c r="E25" s="4"/>
      <c r="F25" s="4"/>
      <c r="G25" s="4"/>
      <c r="H25" s="4"/>
      <c r="I25" s="4"/>
      <c r="J25" s="4"/>
    </row>
    <row r="27" spans="1:10" x14ac:dyDescent="0.25">
      <c r="A27" s="7" t="s">
        <v>47</v>
      </c>
      <c r="B27" s="7"/>
      <c r="C27" s="7"/>
      <c r="D27" s="7"/>
      <c r="E27" s="7"/>
      <c r="F27" s="7"/>
      <c r="G27" s="7"/>
      <c r="H27" s="7"/>
      <c r="I27" s="7"/>
      <c r="J27" s="7"/>
    </row>
    <row r="28" spans="1:10" x14ac:dyDescent="0.25">
      <c r="A28" s="8" t="s">
        <v>15</v>
      </c>
      <c r="B28" s="8" t="s">
        <v>17</v>
      </c>
      <c r="C28" s="8" t="s">
        <v>48</v>
      </c>
      <c r="D28" s="8" t="s">
        <v>49</v>
      </c>
      <c r="E28" s="8" t="s">
        <v>50</v>
      </c>
      <c r="F28" s="8" t="s">
        <v>51</v>
      </c>
      <c r="G28" s="8" t="s">
        <v>52</v>
      </c>
      <c r="H28" s="8"/>
      <c r="I28" s="8"/>
      <c r="J28" s="8"/>
    </row>
    <row r="29" spans="1:10" x14ac:dyDescent="0.25">
      <c r="A29" s="5" t="s">
        <v>24</v>
      </c>
      <c r="B29" s="11">
        <f>C16</f>
      </c>
      <c r="C29" s="10">
        <v>450</v>
      </c>
      <c r="D29" s="11">
        <f>C23/(1+$C$12)^1+D23/(1+$C$12)^2+E23/(1+$C$12)^3+F23/(1+$C$12)^4+G23/(1+$C$12)^5</f>
      </c>
      <c r="E29" s="11">
        <f>MAX(C29,D29)</f>
      </c>
      <c r="F29" s="11">
        <f>IF(I23="減損を認識する",MAX(0,B29-E29),0)</f>
      </c>
      <c r="G29" s="5" t="s">
        <v>53</v>
      </c>
      <c r="H29" s="5"/>
      <c r="I29" s="5"/>
      <c r="J29" s="5"/>
    </row>
    <row r="30" spans="1:10" x14ac:dyDescent="0.25">
      <c r="A30" s="5" t="s">
        <v>31</v>
      </c>
      <c r="B30" s="11">
        <f>C18</f>
      </c>
      <c r="C30" s="10">
        <v>35</v>
      </c>
      <c r="D30" s="11">
        <f>C24/(1+$C$12)^1+D24/(1+$C$12)^2+E24/(1+$C$12)^3+F24/(1+$C$12)^4+G24/(1+$C$12)^5</f>
      </c>
      <c r="E30" s="11">
        <f>MAX(C30,D30)</f>
      </c>
      <c r="F30" s="11">
        <f>IF(I24="減損を認識する",MAX(0,B30-E30),0)</f>
      </c>
      <c r="G30" s="5" t="s">
        <v>54</v>
      </c>
      <c r="H30" s="5"/>
      <c r="I30" s="5"/>
      <c r="J30" s="5"/>
    </row>
    <row r="31" spans="1:10" x14ac:dyDescent="0.25">
      <c r="A31" s="12" t="s">
        <v>55</v>
      </c>
      <c r="B31" s="12" t="s">
        <v>56</v>
      </c>
      <c r="C31" s="12" t="s">
        <v>56</v>
      </c>
      <c r="D31" s="12" t="s">
        <v>56</v>
      </c>
      <c r="E31" s="12" t="s">
        <v>56</v>
      </c>
      <c r="F31" s="13">
        <f>SUM(F29:F30)</f>
      </c>
      <c r="G31" s="12" t="s">
        <v>56</v>
      </c>
      <c r="H31" s="12"/>
      <c r="I31" s="12"/>
      <c r="J31" s="12"/>
    </row>
    <row r="32" spans="1:10" x14ac:dyDescent="0.25">
      <c r="A32" s="4" t="s">
        <v>57</v>
      </c>
      <c r="B32" s="4"/>
      <c r="C32" s="4"/>
      <c r="D32" s="4"/>
      <c r="E32" s="4"/>
      <c r="F32" s="4"/>
      <c r="G32" s="4"/>
      <c r="H32" s="4"/>
      <c r="I32" s="4"/>
      <c r="J32" s="4"/>
    </row>
    <row r="34" spans="1:10" x14ac:dyDescent="0.25">
      <c r="A34" s="7" t="s">
        <v>58</v>
      </c>
      <c r="B34" s="7"/>
      <c r="C34" s="7"/>
      <c r="D34" s="7"/>
      <c r="E34" s="7"/>
      <c r="F34" s="7"/>
      <c r="G34" s="7"/>
      <c r="H34" s="7"/>
      <c r="I34" s="7"/>
      <c r="J34" s="7"/>
    </row>
    <row r="35" spans="1:10" x14ac:dyDescent="0.25">
      <c r="A35" s="8" t="s">
        <v>59</v>
      </c>
      <c r="B35" s="8"/>
      <c r="C35" s="8" t="s">
        <v>60</v>
      </c>
      <c r="D35" s="8"/>
      <c r="E35" s="8" t="s">
        <v>61</v>
      </c>
      <c r="F35" s="8"/>
      <c r="G35" s="8" t="s">
        <v>62</v>
      </c>
      <c r="H35" s="8" t="s">
        <v>63</v>
      </c>
      <c r="I35" s="8"/>
      <c r="J35" s="8"/>
    </row>
    <row r="36" spans="1:10" x14ac:dyDescent="0.25">
      <c r="A36" s="5" t="s">
        <v>64</v>
      </c>
      <c r="B36" s="5"/>
      <c r="C36" s="5" t="s">
        <v>65</v>
      </c>
      <c r="D36" s="5"/>
      <c r="E36" s="5" t="s">
        <v>66</v>
      </c>
      <c r="F36" s="5"/>
      <c r="G36" s="11">
        <f>F31</f>
      </c>
      <c r="H36" s="5" t="s">
        <v>67</v>
      </c>
      <c r="I36" s="5"/>
      <c r="J36" s="5"/>
    </row>
    <row r="37" spans="1:10" x14ac:dyDescent="0.25">
      <c r="A37" s="4" t="s">
        <v>68</v>
      </c>
      <c r="B37" s="4"/>
      <c r="C37" s="4"/>
      <c r="D37" s="4"/>
      <c r="E37" s="4"/>
      <c r="F37" s="4"/>
      <c r="G37" s="4"/>
      <c r="H37" s="4"/>
      <c r="I37" s="4"/>
      <c r="J37" s="4"/>
    </row>
  </sheetData>
  <mergeCells count="35">
    <mergeCell ref="A1:J1"/>
    <mergeCell ref="A2:J2"/>
    <mergeCell ref="A4:J4"/>
    <mergeCell ref="A5:J5"/>
    <mergeCell ref="A6:J6"/>
    <mergeCell ref="A7:J7"/>
    <mergeCell ref="B8:J8"/>
    <mergeCell ref="B9:J9"/>
    <mergeCell ref="B10:J10"/>
    <mergeCell ref="A12:B12"/>
    <mergeCell ref="D12:J12"/>
    <mergeCell ref="A14:J14"/>
    <mergeCell ref="I15:J15"/>
    <mergeCell ref="I16:J16"/>
    <mergeCell ref="I17:J17"/>
    <mergeCell ref="I18:J18"/>
    <mergeCell ref="A19:J19"/>
    <mergeCell ref="A21:J21"/>
    <mergeCell ref="A25:J25"/>
    <mergeCell ref="A27:J27"/>
    <mergeCell ref="G28:J28"/>
    <mergeCell ref="G29:J29"/>
    <mergeCell ref="G30:J30"/>
    <mergeCell ref="G31:J31"/>
    <mergeCell ref="A32:J32"/>
    <mergeCell ref="A34:J34"/>
    <mergeCell ref="A35:B35"/>
    <mergeCell ref="C35:D35"/>
    <mergeCell ref="E35:F35"/>
    <mergeCell ref="H35:J35"/>
    <mergeCell ref="A36:B36"/>
    <mergeCell ref="C36:D36"/>
    <mergeCell ref="E36:F36"/>
    <mergeCell ref="H36:J36"/>
    <mergeCell ref="A37:J37"/>
  </mergeCells>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FormatPr defaultRowHeight="15" outlineLevelRow="0" outlineLevelCol="0" x14ac:dyDescent="55"/>
  <cols>
    <col min="1" max="1" width="26" customWidth="1"/>
    <col min="2" max="2" width="15" customWidth="1"/>
    <col min="3" max="3" width="16" customWidth="1"/>
    <col min="4" max="4" width="15" customWidth="1"/>
    <col min="5" max="5" width="16" customWidth="1"/>
    <col min="6" max="6" width="42" customWidth="1"/>
  </cols>
  <sheetData>
    <row r="1" ht="22" customHeight="1" spans="1:6" s="1" customFormat="1" x14ac:dyDescent="0.25">
      <c r="A1" s="1" t="s">
        <v>501</v>
      </c>
      <c r="B1" s="1"/>
      <c r="C1" s="1"/>
      <c r="D1" s="1"/>
      <c r="E1" s="1"/>
      <c r="F1" s="1"/>
    </row>
    <row r="2" spans="1:6" s="2" customFormat="1" x14ac:dyDescent="0.25">
      <c r="A2" s="2" t="s">
        <v>1</v>
      </c>
      <c r="B2" s="2"/>
      <c r="C2" s="2"/>
      <c r="D2" s="2"/>
      <c r="E2" s="2"/>
      <c r="F2" s="2"/>
    </row>
    <row r="4" spans="1:6" x14ac:dyDescent="0.25">
      <c r="A4" s="3" t="s">
        <v>2</v>
      </c>
      <c r="B4" s="3"/>
      <c r="C4" s="3"/>
      <c r="D4" s="3"/>
      <c r="E4" s="3"/>
      <c r="F4" s="3"/>
    </row>
    <row r="5" spans="1:6" x14ac:dyDescent="0.25">
      <c r="A5" s="4" t="s">
        <v>502</v>
      </c>
      <c r="B5" s="4"/>
      <c r="C5" s="4"/>
      <c r="D5" s="4"/>
      <c r="E5" s="4"/>
      <c r="F5" s="4"/>
    </row>
    <row r="6" spans="1:6" x14ac:dyDescent="0.25">
      <c r="A6" s="4" t="s">
        <v>503</v>
      </c>
      <c r="B6" s="4"/>
      <c r="C6" s="4"/>
      <c r="D6" s="4"/>
      <c r="E6" s="4"/>
      <c r="F6" s="4"/>
    </row>
    <row r="7" spans="1:6" x14ac:dyDescent="0.25">
      <c r="A7" s="4" t="s">
        <v>504</v>
      </c>
      <c r="B7" s="4"/>
      <c r="C7" s="4"/>
      <c r="D7" s="4"/>
      <c r="E7" s="4"/>
      <c r="F7" s="4"/>
    </row>
    <row r="8" spans="1:6" x14ac:dyDescent="0.25">
      <c r="A8" s="5" t="s">
        <v>6</v>
      </c>
      <c r="B8" s="5" t="s">
        <v>7</v>
      </c>
      <c r="C8" s="5"/>
      <c r="D8" s="5"/>
      <c r="E8" s="5"/>
      <c r="F8" s="5"/>
    </row>
    <row r="9" spans="1:6" x14ac:dyDescent="0.25">
      <c r="A9" s="5" t="s">
        <v>8</v>
      </c>
      <c r="B9" s="5" t="s">
        <v>505</v>
      </c>
      <c r="C9" s="5"/>
      <c r="D9" s="5"/>
      <c r="E9" s="5"/>
      <c r="F9" s="5"/>
    </row>
    <row r="10" spans="1:6" x14ac:dyDescent="0.25">
      <c r="A10" s="5" t="s">
        <v>10</v>
      </c>
      <c r="B10" s="5" t="s">
        <v>506</v>
      </c>
      <c r="C10" s="5"/>
      <c r="D10" s="5"/>
      <c r="E10" s="5"/>
      <c r="F10" s="5"/>
    </row>
    <row r="12" spans="1:6" x14ac:dyDescent="0.25">
      <c r="A12" s="5" t="s">
        <v>507</v>
      </c>
      <c r="B12" s="5"/>
      <c r="C12" s="10">
        <v>1000</v>
      </c>
      <c r="D12" s="5" t="s">
        <v>508</v>
      </c>
      <c r="E12" s="5"/>
      <c r="F12" s="5"/>
    </row>
    <row r="14" spans="1:6" x14ac:dyDescent="0.25">
      <c r="A14" s="7" t="s">
        <v>509</v>
      </c>
      <c r="B14" s="7"/>
      <c r="C14" s="7"/>
      <c r="D14" s="7"/>
      <c r="E14" s="7"/>
      <c r="F14" s="7"/>
    </row>
    <row r="15" spans="1:6" x14ac:dyDescent="0.25">
      <c r="A15" s="8" t="s">
        <v>510</v>
      </c>
      <c r="B15" s="8" t="s">
        <v>17</v>
      </c>
      <c r="C15" s="8" t="s">
        <v>511</v>
      </c>
      <c r="D15" s="8" t="s">
        <v>512</v>
      </c>
      <c r="E15" s="8" t="s">
        <v>63</v>
      </c>
      <c r="F15" s="8"/>
    </row>
    <row r="16" spans="1:6" x14ac:dyDescent="0.25">
      <c r="A16" s="5" t="s">
        <v>513</v>
      </c>
      <c r="B16" s="10">
        <v>400</v>
      </c>
      <c r="C16" s="10">
        <v>400</v>
      </c>
      <c r="D16" s="11">
        <f>C16-B16</f>
      </c>
      <c r="E16" s="5" t="s">
        <v>56</v>
      </c>
      <c r="F16" s="5"/>
    </row>
    <row r="17" spans="1:6" x14ac:dyDescent="0.25">
      <c r="A17" s="5" t="s">
        <v>514</v>
      </c>
      <c r="B17" s="10">
        <v>300</v>
      </c>
      <c r="C17" s="10">
        <v>380</v>
      </c>
      <c r="D17" s="11">
        <f>C17-B17</f>
      </c>
      <c r="E17" s="5" t="s">
        <v>515</v>
      </c>
      <c r="F17" s="5"/>
    </row>
    <row r="18" spans="1:6" x14ac:dyDescent="0.25">
      <c r="A18" s="5" t="s">
        <v>516</v>
      </c>
      <c r="B18" s="10">
        <v>0</v>
      </c>
      <c r="C18" s="10">
        <v>120</v>
      </c>
      <c r="D18" s="11">
        <f>C18-B18</f>
      </c>
      <c r="E18" s="5" t="s">
        <v>517</v>
      </c>
      <c r="F18" s="5"/>
    </row>
    <row r="19" spans="1:6" x14ac:dyDescent="0.25">
      <c r="A19" s="5" t="s">
        <v>518</v>
      </c>
      <c r="B19" s="10">
        <v>-200</v>
      </c>
      <c r="C19" s="10">
        <v>-200</v>
      </c>
      <c r="D19" s="11">
        <f>C19-B19</f>
      </c>
      <c r="E19" s="5" t="s">
        <v>519</v>
      </c>
      <c r="F19" s="5"/>
    </row>
    <row r="20" spans="1:6" x14ac:dyDescent="0.25">
      <c r="A20" s="5" t="s">
        <v>520</v>
      </c>
      <c r="B20" s="10">
        <v>-120</v>
      </c>
      <c r="C20" s="10">
        <v>-130</v>
      </c>
      <c r="D20" s="11">
        <f>C20-B20</f>
      </c>
      <c r="E20" s="5" t="s">
        <v>521</v>
      </c>
      <c r="F20" s="5"/>
    </row>
    <row r="21" spans="1:6" x14ac:dyDescent="0.25">
      <c r="A21" s="12" t="s">
        <v>522</v>
      </c>
      <c r="B21" s="13">
        <f>SUM(B16:B20)</f>
      </c>
      <c r="C21" s="13">
        <f>SUM(C16:C20)</f>
      </c>
      <c r="D21" s="13">
        <f>SUM(D16:D20)</f>
      </c>
      <c r="E21" s="12" t="s">
        <v>56</v>
      </c>
      <c r="F21" s="12"/>
    </row>
    <row r="22" spans="1:6" x14ac:dyDescent="0.25">
      <c r="A22" s="8" t="s">
        <v>129</v>
      </c>
      <c r="B22" s="8"/>
      <c r="C22" s="8" t="s">
        <v>62</v>
      </c>
      <c r="D22" s="8" t="s">
        <v>270</v>
      </c>
      <c r="E22" s="8"/>
      <c r="F22" s="8"/>
    </row>
    <row r="23" spans="1:6" x14ac:dyDescent="0.25">
      <c r="A23" s="12" t="s">
        <v>523</v>
      </c>
      <c r="B23" s="12"/>
      <c r="C23" s="13">
        <f>$C$12-C21</f>
      </c>
      <c r="D23" s="12" t="s">
        <v>524</v>
      </c>
      <c r="E23" s="12"/>
      <c r="F23" s="12"/>
    </row>
    <row r="24" spans="1:6" x14ac:dyDescent="0.25">
      <c r="A24" s="12" t="s">
        <v>525</v>
      </c>
      <c r="B24" s="12">
        <f>IF(C23&gt;=0,"のれん → 無形固定資産に計上し、20年以内のその効果の及ぶ期間で定額法その他合理的な方法により規則的に償却","負ののれん → まず取得原価の配分（識別・時価評価）を見直し、なお生じる場合は発生した事業年度の利益（特別利益：負ののれん発生益）として一括計上")</f>
      </c>
      <c r="C24" s="12"/>
      <c r="D24" s="12"/>
      <c r="E24" s="12"/>
      <c r="F24" s="12"/>
    </row>
    <row r="26" spans="1:6" x14ac:dyDescent="0.25">
      <c r="A26" s="7" t="s">
        <v>526</v>
      </c>
      <c r="B26" s="7"/>
      <c r="C26" s="7"/>
      <c r="D26" s="7"/>
      <c r="E26" s="7"/>
      <c r="F26" s="7"/>
    </row>
    <row r="27" spans="1:6" x14ac:dyDescent="0.25">
      <c r="A27" s="5" t="s">
        <v>527</v>
      </c>
      <c r="B27" s="5"/>
      <c r="C27" s="19">
        <v>10</v>
      </c>
      <c r="D27" s="5" t="s">
        <v>528</v>
      </c>
      <c r="E27" s="5"/>
      <c r="F27" s="5"/>
    </row>
    <row r="28" spans="1:6" x14ac:dyDescent="0.25">
      <c r="A28" s="8" t="s">
        <v>230</v>
      </c>
      <c r="B28" s="8" t="s">
        <v>203</v>
      </c>
      <c r="C28" s="8" t="s">
        <v>529</v>
      </c>
      <c r="D28" s="8" t="s">
        <v>80</v>
      </c>
      <c r="E28" s="8" t="s">
        <v>63</v>
      </c>
      <c r="F28" s="8"/>
    </row>
    <row r="29" spans="1:6" x14ac:dyDescent="0.25">
      <c r="A29" s="5">
        <v>1</v>
      </c>
      <c r="B29" s="11">
        <f>MAX($C$23,0)</f>
      </c>
      <c r="C29" s="11">
        <f>MAX($C$23,0)/$C$27</f>
      </c>
      <c r="D29" s="11">
        <f>B29-C29</f>
      </c>
      <c r="E29" s="5" t="s">
        <v>530</v>
      </c>
      <c r="F29" s="5"/>
    </row>
    <row r="30" spans="1:6" x14ac:dyDescent="0.25">
      <c r="A30" s="5">
        <v>2</v>
      </c>
      <c r="B30" s="11">
        <f>D29</f>
      </c>
      <c r="C30" s="11">
        <f>MAX($C$23,0)/$C$27</f>
      </c>
      <c r="D30" s="11">
        <f>B30-C30</f>
      </c>
      <c r="E30" s="5" t="s">
        <v>56</v>
      </c>
      <c r="F30" s="5"/>
    </row>
    <row r="31" spans="1:6" x14ac:dyDescent="0.25">
      <c r="A31" s="5">
        <v>3</v>
      </c>
      <c r="B31" s="11">
        <f>D30</f>
      </c>
      <c r="C31" s="11">
        <f>MAX($C$23,0)/$C$27</f>
      </c>
      <c r="D31" s="11">
        <f>B31-C31</f>
      </c>
      <c r="E31" s="5" t="s">
        <v>56</v>
      </c>
      <c r="F31" s="5"/>
    </row>
    <row r="32" spans="1:6" x14ac:dyDescent="0.25">
      <c r="A32" s="5">
        <v>4</v>
      </c>
      <c r="B32" s="11">
        <f>D31</f>
      </c>
      <c r="C32" s="11">
        <f>MAX($C$23,0)/$C$27</f>
      </c>
      <c r="D32" s="11">
        <f>B32-C32</f>
      </c>
      <c r="E32" s="5" t="s">
        <v>56</v>
      </c>
      <c r="F32" s="5"/>
    </row>
    <row r="33" spans="1:6" x14ac:dyDescent="0.25">
      <c r="A33" s="5">
        <v>5</v>
      </c>
      <c r="B33" s="11">
        <f>D32</f>
      </c>
      <c r="C33" s="11">
        <f>MAX($C$23,0)/$C$27</f>
      </c>
      <c r="D33" s="11">
        <f>B33-C33</f>
      </c>
      <c r="E33" s="5" t="s">
        <v>56</v>
      </c>
      <c r="F33" s="5"/>
    </row>
    <row r="35" spans="1:6" x14ac:dyDescent="0.25">
      <c r="A35" s="7" t="s">
        <v>531</v>
      </c>
      <c r="B35" s="7"/>
      <c r="C35" s="7"/>
      <c r="D35" s="7"/>
      <c r="E35" s="7"/>
      <c r="F35" s="7"/>
    </row>
    <row r="36" spans="1:6" x14ac:dyDescent="0.25">
      <c r="A36" s="8" t="s">
        <v>59</v>
      </c>
      <c r="B36" s="8" t="s">
        <v>60</v>
      </c>
      <c r="C36" s="8" t="s">
        <v>61</v>
      </c>
      <c r="D36" s="8" t="s">
        <v>62</v>
      </c>
      <c r="E36" s="8" t="s">
        <v>63</v>
      </c>
      <c r="F36" s="8"/>
    </row>
    <row r="37" spans="1:6" x14ac:dyDescent="0.25">
      <c r="A37" s="5" t="s">
        <v>532</v>
      </c>
      <c r="B37" s="5" t="s">
        <v>533</v>
      </c>
      <c r="C37" s="5" t="s">
        <v>534</v>
      </c>
      <c r="D37" s="11">
        <f>$C$12</f>
      </c>
      <c r="E37" s="5" t="s">
        <v>535</v>
      </c>
      <c r="F37" s="5"/>
    </row>
    <row r="38" spans="1:6" x14ac:dyDescent="0.25">
      <c r="A38" s="5" t="s">
        <v>536</v>
      </c>
      <c r="B38" s="5" t="s">
        <v>537</v>
      </c>
      <c r="C38" s="5" t="s">
        <v>538</v>
      </c>
      <c r="D38" s="11">
        <f>C29</f>
      </c>
      <c r="E38" s="5" t="s">
        <v>539</v>
      </c>
      <c r="F38" s="5"/>
    </row>
    <row r="39" spans="1:6" x14ac:dyDescent="0.25">
      <c r="A39" s="5" t="s">
        <v>540</v>
      </c>
      <c r="B39" s="5" t="s">
        <v>541</v>
      </c>
      <c r="C39" s="5" t="s">
        <v>252</v>
      </c>
      <c r="D39" s="11" t="s">
        <v>26</v>
      </c>
      <c r="E39" s="5" t="s">
        <v>542</v>
      </c>
      <c r="F39" s="5"/>
    </row>
    <row r="40" spans="1:6" x14ac:dyDescent="0.25">
      <c r="A40" s="4" t="s">
        <v>543</v>
      </c>
      <c r="B40" s="4"/>
      <c r="C40" s="4"/>
      <c r="D40" s="4"/>
      <c r="E40" s="4"/>
      <c r="F40" s="4"/>
    </row>
  </sheetData>
  <mergeCells count="39">
    <mergeCell ref="A1:F1"/>
    <mergeCell ref="A2:F2"/>
    <mergeCell ref="A4:F4"/>
    <mergeCell ref="A5:F5"/>
    <mergeCell ref="A6:F6"/>
    <mergeCell ref="A7:F7"/>
    <mergeCell ref="B8:F8"/>
    <mergeCell ref="B9:F9"/>
    <mergeCell ref="B10:F10"/>
    <mergeCell ref="A12:B12"/>
    <mergeCell ref="D12:F12"/>
    <mergeCell ref="A14:F14"/>
    <mergeCell ref="E15:F15"/>
    <mergeCell ref="E16:F16"/>
    <mergeCell ref="E17:F17"/>
    <mergeCell ref="E18:F18"/>
    <mergeCell ref="E19:F19"/>
    <mergeCell ref="E20:F20"/>
    <mergeCell ref="E21:F21"/>
    <mergeCell ref="A22:B22"/>
    <mergeCell ref="D22:F22"/>
    <mergeCell ref="A23:B23"/>
    <mergeCell ref="D23:F23"/>
    <mergeCell ref="B24:F24"/>
    <mergeCell ref="A26:F26"/>
    <mergeCell ref="A27:B27"/>
    <mergeCell ref="D27:F27"/>
    <mergeCell ref="E28:F28"/>
    <mergeCell ref="E29:F29"/>
    <mergeCell ref="E30:F30"/>
    <mergeCell ref="E31:F31"/>
    <mergeCell ref="E32:F32"/>
    <mergeCell ref="E33:F33"/>
    <mergeCell ref="A35:F35"/>
    <mergeCell ref="E36:F36"/>
    <mergeCell ref="E37:F37"/>
    <mergeCell ref="E38:F38"/>
    <mergeCell ref="E39:F39"/>
    <mergeCell ref="A40:F40"/>
  </mergeCells>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FormatPr defaultRowHeight="15" outlineLevelRow="0" outlineLevelCol="0" x14ac:dyDescent="55"/>
  <cols>
    <col min="1" max="1" width="24" customWidth="1"/>
    <col min="2" max="2" width="14" customWidth="1"/>
    <col min="3" max="3" width="13" customWidth="1"/>
    <col min="4" max="4" width="15" customWidth="1"/>
    <col min="5" max="6" width="16" customWidth="1"/>
    <col min="7" max="7" width="38" customWidth="1"/>
  </cols>
  <sheetData>
    <row r="1" ht="22" customHeight="1" spans="1:7" s="1" customFormat="1" x14ac:dyDescent="0.25">
      <c r="A1" s="1" t="s">
        <v>544</v>
      </c>
      <c r="B1" s="1"/>
      <c r="C1" s="1"/>
      <c r="D1" s="1"/>
      <c r="E1" s="1"/>
      <c r="F1" s="1"/>
      <c r="G1" s="1"/>
    </row>
    <row r="2" spans="1:7" s="2" customFormat="1" x14ac:dyDescent="0.25">
      <c r="A2" s="2" t="s">
        <v>1</v>
      </c>
      <c r="B2" s="2"/>
      <c r="C2" s="2"/>
      <c r="D2" s="2"/>
      <c r="E2" s="2"/>
      <c r="F2" s="2"/>
      <c r="G2" s="2"/>
    </row>
    <row r="4" spans="1:7" x14ac:dyDescent="0.25">
      <c r="A4" s="3" t="s">
        <v>2</v>
      </c>
      <c r="B4" s="3"/>
      <c r="C4" s="3"/>
      <c r="D4" s="3"/>
      <c r="E4" s="3"/>
      <c r="F4" s="3"/>
      <c r="G4" s="3"/>
    </row>
    <row r="5" spans="1:7" x14ac:dyDescent="0.25">
      <c r="A5" s="4" t="s">
        <v>545</v>
      </c>
      <c r="B5" s="4"/>
      <c r="C5" s="4"/>
      <c r="D5" s="4"/>
      <c r="E5" s="4"/>
      <c r="F5" s="4"/>
      <c r="G5" s="4"/>
    </row>
    <row r="6" spans="1:7" x14ac:dyDescent="0.25">
      <c r="A6" s="4" t="s">
        <v>546</v>
      </c>
      <c r="B6" s="4"/>
      <c r="C6" s="4"/>
      <c r="D6" s="4"/>
      <c r="E6" s="4"/>
      <c r="F6" s="4"/>
      <c r="G6" s="4"/>
    </row>
    <row r="7" spans="1:7" x14ac:dyDescent="0.25">
      <c r="A7" s="4" t="s">
        <v>547</v>
      </c>
      <c r="B7" s="4"/>
      <c r="C7" s="4"/>
      <c r="D7" s="4"/>
      <c r="E7" s="4"/>
      <c r="F7" s="4"/>
      <c r="G7" s="4"/>
    </row>
    <row r="8" spans="1:7" x14ac:dyDescent="0.25">
      <c r="A8" s="5" t="s">
        <v>6</v>
      </c>
      <c r="B8" s="5" t="s">
        <v>7</v>
      </c>
      <c r="C8" s="5"/>
      <c r="D8" s="5"/>
      <c r="E8" s="5"/>
      <c r="F8" s="5"/>
      <c r="G8" s="5"/>
    </row>
    <row r="9" spans="1:7" x14ac:dyDescent="0.25">
      <c r="A9" s="5" t="s">
        <v>8</v>
      </c>
      <c r="B9" s="5" t="s">
        <v>354</v>
      </c>
      <c r="C9" s="5"/>
      <c r="D9" s="5"/>
      <c r="E9" s="5"/>
      <c r="F9" s="5"/>
      <c r="G9" s="5"/>
    </row>
    <row r="10" spans="1:7" x14ac:dyDescent="0.25">
      <c r="A10" s="5" t="s">
        <v>10</v>
      </c>
      <c r="B10" s="5" t="s">
        <v>355</v>
      </c>
      <c r="C10" s="5"/>
      <c r="D10" s="5"/>
      <c r="E10" s="5"/>
      <c r="F10" s="5"/>
      <c r="G10" s="5"/>
    </row>
    <row r="12" spans="1:7" x14ac:dyDescent="0.25">
      <c r="A12" s="5" t="s">
        <v>548</v>
      </c>
      <c r="B12" s="5"/>
      <c r="C12" s="20">
        <v>145</v>
      </c>
      <c r="D12" s="5" t="s">
        <v>549</v>
      </c>
      <c r="E12" s="5"/>
      <c r="F12" s="5"/>
      <c r="G12" s="5"/>
    </row>
    <row r="14" spans="1:7" x14ac:dyDescent="0.25">
      <c r="A14" s="7" t="s">
        <v>550</v>
      </c>
      <c r="B14" s="7"/>
      <c r="C14" s="7"/>
      <c r="D14" s="7"/>
      <c r="E14" s="7"/>
      <c r="F14" s="7"/>
      <c r="G14" s="7"/>
    </row>
    <row r="15" spans="1:7" x14ac:dyDescent="0.25">
      <c r="A15" s="8" t="s">
        <v>129</v>
      </c>
      <c r="B15" s="8" t="s">
        <v>551</v>
      </c>
      <c r="C15" s="8" t="s">
        <v>552</v>
      </c>
      <c r="D15" s="8" t="s">
        <v>553</v>
      </c>
      <c r="E15" s="8" t="s">
        <v>554</v>
      </c>
      <c r="F15" s="8" t="s">
        <v>555</v>
      </c>
      <c r="G15" s="8" t="s">
        <v>63</v>
      </c>
    </row>
    <row r="16" spans="1:7" x14ac:dyDescent="0.25">
      <c r="A16" s="5" t="s">
        <v>556</v>
      </c>
      <c r="B16" s="10">
        <v>1000</v>
      </c>
      <c r="C16" s="20">
        <v>140</v>
      </c>
      <c r="D16" s="11">
        <f>B16*C16</f>
      </c>
      <c r="E16" s="11">
        <f>B16*$C$12</f>
      </c>
      <c r="F16" s="11">
        <f>E16-D16</f>
      </c>
      <c r="G16" s="5" t="s">
        <v>557</v>
      </c>
    </row>
    <row r="17" spans="1:7" x14ac:dyDescent="0.25">
      <c r="A17" s="5" t="s">
        <v>558</v>
      </c>
      <c r="B17" s="10">
        <v>-600</v>
      </c>
      <c r="C17" s="20">
        <v>142</v>
      </c>
      <c r="D17" s="11">
        <f>B17*C17</f>
      </c>
      <c r="E17" s="11">
        <f>B17*$C$12</f>
      </c>
      <c r="F17" s="11">
        <f>E17-D17</f>
      </c>
      <c r="G17" s="5" t="s">
        <v>559</v>
      </c>
    </row>
    <row r="18" spans="1:7" x14ac:dyDescent="0.25">
      <c r="A18" s="5" t="s">
        <v>560</v>
      </c>
      <c r="B18" s="10">
        <v>500</v>
      </c>
      <c r="C18" s="20">
        <v>138</v>
      </c>
      <c r="D18" s="11">
        <f>B18*C18</f>
      </c>
      <c r="E18" s="11">
        <f>B18*$C$12</f>
      </c>
      <c r="F18" s="11">
        <f>E18-D18</f>
      </c>
      <c r="G18" s="5" t="s">
        <v>561</v>
      </c>
    </row>
    <row r="19" spans="1:7" x14ac:dyDescent="0.25">
      <c r="A19" s="12" t="s">
        <v>562</v>
      </c>
      <c r="B19" s="12" t="s">
        <v>56</v>
      </c>
      <c r="C19" s="12" t="s">
        <v>56</v>
      </c>
      <c r="D19" s="13">
        <f>SUM(D16:D18)</f>
      </c>
      <c r="E19" s="13">
        <f>SUM(E16:E18)</f>
      </c>
      <c r="F19" s="13">
        <f>SUM(F16:F18)</f>
      </c>
      <c r="G19" s="12" t="s">
        <v>563</v>
      </c>
    </row>
    <row r="20" spans="1:7" x14ac:dyDescent="0.25">
      <c r="A20" s="4" t="s">
        <v>564</v>
      </c>
      <c r="B20" s="4"/>
      <c r="C20" s="4"/>
      <c r="D20" s="4"/>
      <c r="E20" s="4"/>
      <c r="F20" s="4"/>
      <c r="G20" s="4"/>
    </row>
    <row r="22" spans="1:7" x14ac:dyDescent="0.25">
      <c r="A22" s="7" t="s">
        <v>565</v>
      </c>
      <c r="B22" s="7"/>
      <c r="C22" s="7"/>
      <c r="D22" s="7"/>
      <c r="E22" s="7"/>
      <c r="F22" s="7"/>
      <c r="G22" s="7"/>
    </row>
    <row r="23" spans="1:7" x14ac:dyDescent="0.25">
      <c r="A23" s="8" t="s">
        <v>129</v>
      </c>
      <c r="B23" s="8"/>
      <c r="C23" s="8" t="s">
        <v>62</v>
      </c>
      <c r="D23" s="8" t="s">
        <v>270</v>
      </c>
      <c r="E23" s="8"/>
      <c r="F23" s="8"/>
      <c r="G23" s="8"/>
    </row>
    <row r="24" spans="1:7" x14ac:dyDescent="0.25">
      <c r="A24" s="5" t="s">
        <v>566</v>
      </c>
      <c r="B24" s="5"/>
      <c r="C24" s="10">
        <v>1000</v>
      </c>
      <c r="D24" s="5" t="s">
        <v>567</v>
      </c>
      <c r="E24" s="5"/>
      <c r="F24" s="5"/>
      <c r="G24" s="5"/>
    </row>
    <row r="25" spans="1:7" x14ac:dyDescent="0.25">
      <c r="A25" s="5" t="s">
        <v>568</v>
      </c>
      <c r="B25" s="5"/>
      <c r="C25" s="20">
        <v>140</v>
      </c>
      <c r="D25" s="5" t="s">
        <v>569</v>
      </c>
      <c r="E25" s="5"/>
      <c r="F25" s="5"/>
      <c r="G25" s="5"/>
    </row>
    <row r="26" spans="1:7" x14ac:dyDescent="0.25">
      <c r="A26" s="5" t="s">
        <v>570</v>
      </c>
      <c r="B26" s="5"/>
      <c r="C26" s="20">
        <v>143</v>
      </c>
      <c r="D26" s="5" t="s">
        <v>56</v>
      </c>
      <c r="E26" s="5"/>
      <c r="F26" s="5"/>
      <c r="G26" s="5"/>
    </row>
    <row r="27" spans="1:7" x14ac:dyDescent="0.25">
      <c r="A27" s="12" t="s">
        <v>571</v>
      </c>
      <c r="B27" s="12"/>
      <c r="C27" s="13">
        <f>(C26-C25)*C24</f>
      </c>
      <c r="D27" s="12" t="s">
        <v>572</v>
      </c>
      <c r="E27" s="12"/>
      <c r="F27" s="12"/>
      <c r="G27" s="12"/>
    </row>
    <row r="28" spans="1:7" x14ac:dyDescent="0.25">
      <c r="A28" s="4" t="s">
        <v>573</v>
      </c>
      <c r="B28" s="4"/>
      <c r="C28" s="4"/>
      <c r="D28" s="4"/>
      <c r="E28" s="4"/>
      <c r="F28" s="4"/>
      <c r="G28" s="4"/>
    </row>
    <row r="30" spans="1:7" x14ac:dyDescent="0.25">
      <c r="A30" s="7" t="s">
        <v>574</v>
      </c>
      <c r="B30" s="7"/>
      <c r="C30" s="7"/>
      <c r="D30" s="7"/>
      <c r="E30" s="7"/>
      <c r="F30" s="7"/>
      <c r="G30" s="7"/>
    </row>
    <row r="31" spans="1:7" x14ac:dyDescent="0.25">
      <c r="A31" s="8" t="s">
        <v>129</v>
      </c>
      <c r="B31" s="8" t="s">
        <v>575</v>
      </c>
      <c r="C31" s="8"/>
      <c r="D31" s="8" t="s">
        <v>576</v>
      </c>
      <c r="E31" s="8"/>
      <c r="F31" s="8"/>
      <c r="G31" s="8"/>
    </row>
    <row r="32" spans="1:7" x14ac:dyDescent="0.25">
      <c r="A32" s="5" t="s">
        <v>577</v>
      </c>
      <c r="B32" s="5" t="s">
        <v>578</v>
      </c>
      <c r="C32" s="5"/>
      <c r="D32" s="5" t="s">
        <v>579</v>
      </c>
      <c r="E32" s="5"/>
      <c r="F32" s="5"/>
      <c r="G32" s="5"/>
    </row>
    <row r="33" spans="1:7" x14ac:dyDescent="0.25">
      <c r="A33" s="5" t="s">
        <v>580</v>
      </c>
      <c r="B33" s="5" t="s">
        <v>581</v>
      </c>
      <c r="C33" s="5"/>
      <c r="D33" s="5" t="s">
        <v>582</v>
      </c>
      <c r="E33" s="5"/>
      <c r="F33" s="5"/>
      <c r="G33" s="5"/>
    </row>
    <row r="34" spans="1:7" x14ac:dyDescent="0.25">
      <c r="A34" s="5" t="s">
        <v>583</v>
      </c>
      <c r="B34" s="5" t="s">
        <v>584</v>
      </c>
      <c r="C34" s="5"/>
      <c r="D34" s="5" t="s">
        <v>585</v>
      </c>
      <c r="E34" s="5"/>
      <c r="F34" s="5"/>
      <c r="G34" s="5"/>
    </row>
    <row r="35" spans="1:7" x14ac:dyDescent="0.25">
      <c r="A35" s="5" t="s">
        <v>586</v>
      </c>
      <c r="B35" s="5" t="s">
        <v>587</v>
      </c>
      <c r="C35" s="5"/>
      <c r="D35" s="5" t="s">
        <v>588</v>
      </c>
      <c r="E35" s="5"/>
      <c r="F35" s="5"/>
      <c r="G35" s="5"/>
    </row>
    <row r="36" spans="1:7" x14ac:dyDescent="0.25">
      <c r="A36" s="5" t="s">
        <v>589</v>
      </c>
      <c r="B36" s="5" t="s">
        <v>26</v>
      </c>
      <c r="C36" s="5"/>
      <c r="D36" s="5" t="s">
        <v>590</v>
      </c>
      <c r="E36" s="5"/>
      <c r="F36" s="5"/>
      <c r="G36" s="5"/>
    </row>
    <row r="37" spans="1:7" x14ac:dyDescent="0.25">
      <c r="A37" s="8" t="s">
        <v>129</v>
      </c>
      <c r="B37" s="8"/>
      <c r="C37" s="8" t="s">
        <v>62</v>
      </c>
      <c r="D37" s="8" t="s">
        <v>270</v>
      </c>
      <c r="E37" s="8"/>
      <c r="F37" s="8"/>
      <c r="G37" s="8"/>
    </row>
    <row r="38" spans="1:7" x14ac:dyDescent="0.25">
      <c r="A38" s="5" t="s">
        <v>591</v>
      </c>
      <c r="B38" s="5"/>
      <c r="C38" s="10">
        <v>2000</v>
      </c>
      <c r="D38" s="5" t="s">
        <v>592</v>
      </c>
      <c r="E38" s="5"/>
      <c r="F38" s="5"/>
      <c r="G38" s="5"/>
    </row>
    <row r="39" spans="1:7" x14ac:dyDescent="0.25">
      <c r="A39" s="5" t="s">
        <v>593</v>
      </c>
      <c r="B39" s="5"/>
      <c r="C39" s="11">
        <f>C38*$C$12</f>
      </c>
      <c r="D39" s="5" t="s">
        <v>594</v>
      </c>
      <c r="E39" s="5"/>
      <c r="F39" s="5"/>
      <c r="G39" s="5"/>
    </row>
    <row r="40" spans="1:7" x14ac:dyDescent="0.25">
      <c r="A40" s="5" t="s">
        <v>595</v>
      </c>
      <c r="B40" s="5"/>
      <c r="C40" s="10">
        <v>285000</v>
      </c>
      <c r="D40" s="5" t="s">
        <v>596</v>
      </c>
      <c r="E40" s="5"/>
      <c r="F40" s="5"/>
      <c r="G40" s="5"/>
    </row>
    <row r="41" spans="1:7" x14ac:dyDescent="0.25">
      <c r="A41" s="12" t="s">
        <v>597</v>
      </c>
      <c r="B41" s="12"/>
      <c r="C41" s="13">
        <f>C39-C40</f>
      </c>
      <c r="D41" s="12" t="s">
        <v>598</v>
      </c>
      <c r="E41" s="12"/>
      <c r="F41" s="12"/>
      <c r="G41" s="12"/>
    </row>
    <row r="43" spans="1:7" x14ac:dyDescent="0.25">
      <c r="A43" s="7" t="s">
        <v>599</v>
      </c>
      <c r="B43" s="7"/>
      <c r="C43" s="7"/>
      <c r="D43" s="7"/>
      <c r="E43" s="7"/>
      <c r="F43" s="7"/>
      <c r="G43" s="7"/>
    </row>
    <row r="44" spans="1:7" x14ac:dyDescent="0.25">
      <c r="A44" s="8" t="s">
        <v>59</v>
      </c>
      <c r="B44" s="8" t="s">
        <v>60</v>
      </c>
      <c r="C44" s="8" t="s">
        <v>61</v>
      </c>
      <c r="D44" s="8" t="s">
        <v>600</v>
      </c>
      <c r="E44" s="8" t="s">
        <v>63</v>
      </c>
      <c r="F44" s="8"/>
      <c r="G44" s="8"/>
    </row>
    <row r="45" spans="1:7" x14ac:dyDescent="0.25">
      <c r="A45" s="5" t="s">
        <v>601</v>
      </c>
      <c r="B45" s="5" t="s">
        <v>602</v>
      </c>
      <c r="C45" s="5" t="s">
        <v>603</v>
      </c>
      <c r="D45" s="11">
        <f>F16</f>
      </c>
      <c r="E45" s="5" t="s">
        <v>604</v>
      </c>
      <c r="F45" s="5"/>
      <c r="G45" s="5"/>
    </row>
    <row r="46" spans="1:7" x14ac:dyDescent="0.25">
      <c r="A46" s="5" t="s">
        <v>605</v>
      </c>
      <c r="B46" s="5" t="s">
        <v>603</v>
      </c>
      <c r="C46" s="5" t="s">
        <v>606</v>
      </c>
      <c r="D46" s="11">
        <f>-F17</f>
      </c>
      <c r="E46" s="5" t="s">
        <v>607</v>
      </c>
      <c r="F46" s="5"/>
      <c r="G46" s="5"/>
    </row>
    <row r="47" spans="1:7" x14ac:dyDescent="0.25">
      <c r="A47" s="4" t="s">
        <v>608</v>
      </c>
      <c r="B47" s="4"/>
      <c r="C47" s="4"/>
      <c r="D47" s="4"/>
      <c r="E47" s="4"/>
      <c r="F47" s="4"/>
      <c r="G47" s="4"/>
    </row>
  </sheetData>
  <mergeCells count="53">
    <mergeCell ref="A1:G1"/>
    <mergeCell ref="A2:G2"/>
    <mergeCell ref="A4:G4"/>
    <mergeCell ref="A5:G5"/>
    <mergeCell ref="A6:G6"/>
    <mergeCell ref="A7:G7"/>
    <mergeCell ref="B8:G8"/>
    <mergeCell ref="B9:G9"/>
    <mergeCell ref="B10:G10"/>
    <mergeCell ref="A12:B12"/>
    <mergeCell ref="D12:G12"/>
    <mergeCell ref="A14:G14"/>
    <mergeCell ref="A20:G20"/>
    <mergeCell ref="A22:G22"/>
    <mergeCell ref="A23:B23"/>
    <mergeCell ref="D23:G23"/>
    <mergeCell ref="A24:B24"/>
    <mergeCell ref="D24:G24"/>
    <mergeCell ref="A25:B25"/>
    <mergeCell ref="D25:G25"/>
    <mergeCell ref="A26:B26"/>
    <mergeCell ref="D26:G26"/>
    <mergeCell ref="A27:B27"/>
    <mergeCell ref="D27:G27"/>
    <mergeCell ref="A28:G28"/>
    <mergeCell ref="A30:G30"/>
    <mergeCell ref="B31:C31"/>
    <mergeCell ref="D31:G31"/>
    <mergeCell ref="B32:C32"/>
    <mergeCell ref="D32:G32"/>
    <mergeCell ref="B33:C33"/>
    <mergeCell ref="D33:G33"/>
    <mergeCell ref="B34:C34"/>
    <mergeCell ref="D34:G34"/>
    <mergeCell ref="B35:C35"/>
    <mergeCell ref="D35:G35"/>
    <mergeCell ref="B36:C36"/>
    <mergeCell ref="D36:G36"/>
    <mergeCell ref="A37:B37"/>
    <mergeCell ref="D37:G37"/>
    <mergeCell ref="A38:B38"/>
    <mergeCell ref="D38:G38"/>
    <mergeCell ref="A39:B39"/>
    <mergeCell ref="D39:G39"/>
    <mergeCell ref="A40:B40"/>
    <mergeCell ref="D40:G40"/>
    <mergeCell ref="A41:B41"/>
    <mergeCell ref="D41:G41"/>
    <mergeCell ref="A43:G43"/>
    <mergeCell ref="E44:G44"/>
    <mergeCell ref="E45:G45"/>
    <mergeCell ref="E46:G46"/>
    <mergeCell ref="A47:G47"/>
  </mergeCells>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FormatPr defaultRowHeight="15" outlineLevelRow="0" outlineLevelCol="0" x14ac:dyDescent="55"/>
  <cols>
    <col min="1" max="1" width="24" customWidth="1"/>
    <col min="2" max="5" width="13" customWidth="1"/>
    <col min="6" max="6" width="15" customWidth="1"/>
    <col min="7" max="7" width="38" customWidth="1"/>
  </cols>
  <sheetData>
    <row r="1" ht="22" customHeight="1" spans="1:7" s="1" customFormat="1" x14ac:dyDescent="0.25">
      <c r="A1" s="1" t="s">
        <v>609</v>
      </c>
      <c r="B1" s="1"/>
      <c r="C1" s="1"/>
      <c r="D1" s="1"/>
      <c r="E1" s="1"/>
      <c r="F1" s="1"/>
      <c r="G1" s="1"/>
    </row>
    <row r="2" spans="1:7" s="2" customFormat="1" x14ac:dyDescent="0.25">
      <c r="A2" s="2" t="s">
        <v>1</v>
      </c>
      <c r="B2" s="2"/>
      <c r="C2" s="2"/>
      <c r="D2" s="2"/>
      <c r="E2" s="2"/>
      <c r="F2" s="2"/>
      <c r="G2" s="2"/>
    </row>
    <row r="4" spans="1:7" x14ac:dyDescent="0.25">
      <c r="A4" s="3" t="s">
        <v>2</v>
      </c>
      <c r="B4" s="3"/>
      <c r="C4" s="3"/>
      <c r="D4" s="3"/>
      <c r="E4" s="3"/>
      <c r="F4" s="3"/>
      <c r="G4" s="3"/>
    </row>
    <row r="5" spans="1:7" x14ac:dyDescent="0.25">
      <c r="A5" s="4" t="s">
        <v>610</v>
      </c>
      <c r="B5" s="4"/>
      <c r="C5" s="4"/>
      <c r="D5" s="4"/>
      <c r="E5" s="4"/>
      <c r="F5" s="4"/>
      <c r="G5" s="4"/>
    </row>
    <row r="6" spans="1:7" x14ac:dyDescent="0.25">
      <c r="A6" s="4" t="s">
        <v>611</v>
      </c>
      <c r="B6" s="4"/>
      <c r="C6" s="4"/>
      <c r="D6" s="4"/>
      <c r="E6" s="4"/>
      <c r="F6" s="4"/>
      <c r="G6" s="4"/>
    </row>
    <row r="7" spans="1:7" x14ac:dyDescent="0.25">
      <c r="A7" s="4" t="s">
        <v>612</v>
      </c>
      <c r="B7" s="4"/>
      <c r="C7" s="4"/>
      <c r="D7" s="4"/>
      <c r="E7" s="4"/>
      <c r="F7" s="4"/>
      <c r="G7" s="4"/>
    </row>
    <row r="8" spans="1:7" x14ac:dyDescent="0.25">
      <c r="A8" s="5" t="s">
        <v>6</v>
      </c>
      <c r="B8" s="5" t="s">
        <v>7</v>
      </c>
      <c r="C8" s="5"/>
      <c r="D8" s="5"/>
      <c r="E8" s="5"/>
      <c r="F8" s="5"/>
      <c r="G8" s="5"/>
    </row>
    <row r="9" spans="1:7" x14ac:dyDescent="0.25">
      <c r="A9" s="5" t="s">
        <v>8</v>
      </c>
      <c r="B9" s="5" t="s">
        <v>266</v>
      </c>
      <c r="C9" s="5"/>
      <c r="D9" s="5"/>
      <c r="E9" s="5"/>
      <c r="F9" s="5"/>
      <c r="G9" s="5"/>
    </row>
    <row r="12" spans="1:7" x14ac:dyDescent="0.25">
      <c r="A12" s="7" t="s">
        <v>613</v>
      </c>
      <c r="B12" s="7"/>
      <c r="C12" s="7"/>
      <c r="D12" s="7"/>
      <c r="E12" s="7"/>
      <c r="F12" s="7"/>
      <c r="G12" s="7"/>
    </row>
    <row r="13" spans="1:7" x14ac:dyDescent="0.25">
      <c r="A13" s="8" t="s">
        <v>614</v>
      </c>
      <c r="B13" s="8" t="s">
        <v>615</v>
      </c>
      <c r="C13" s="8" t="s">
        <v>616</v>
      </c>
      <c r="D13" s="8" t="s">
        <v>617</v>
      </c>
      <c r="E13" s="8" t="s">
        <v>618</v>
      </c>
      <c r="F13" s="8" t="s">
        <v>619</v>
      </c>
      <c r="G13" s="8" t="s">
        <v>63</v>
      </c>
    </row>
    <row r="14" spans="1:7" x14ac:dyDescent="0.25">
      <c r="A14" s="5" t="s">
        <v>83</v>
      </c>
      <c r="B14" s="9" t="s">
        <v>33</v>
      </c>
      <c r="C14" s="9" t="s">
        <v>33</v>
      </c>
      <c r="D14" s="9" t="s">
        <v>33</v>
      </c>
      <c r="E14" s="9" t="s">
        <v>33</v>
      </c>
      <c r="F14" s="5">
        <f>IF(COUNTIF(B14:E14,"○")=4,"計上する","計上不可")</f>
      </c>
      <c r="G14" s="5" t="s">
        <v>620</v>
      </c>
    </row>
    <row r="15" spans="1:7" x14ac:dyDescent="0.25">
      <c r="A15" s="5" t="s">
        <v>621</v>
      </c>
      <c r="B15" s="9" t="s">
        <v>33</v>
      </c>
      <c r="C15" s="9" t="s">
        <v>33</v>
      </c>
      <c r="D15" s="9" t="s">
        <v>33</v>
      </c>
      <c r="E15" s="9" t="s">
        <v>33</v>
      </c>
      <c r="F15" s="5">
        <f>IF(COUNTIF(B15:E15,"○")=4,"計上する","計上不可")</f>
      </c>
      <c r="G15" s="5" t="s">
        <v>622</v>
      </c>
    </row>
    <row r="16" spans="1:7" x14ac:dyDescent="0.25">
      <c r="A16" s="5" t="s">
        <v>623</v>
      </c>
      <c r="B16" s="9" t="s">
        <v>33</v>
      </c>
      <c r="C16" s="9" t="s">
        <v>33</v>
      </c>
      <c r="D16" s="9" t="s">
        <v>33</v>
      </c>
      <c r="E16" s="9" t="s">
        <v>33</v>
      </c>
      <c r="F16" s="5">
        <f>IF(COUNTIF(B16:E16,"○")=4,"計上する","計上不可")</f>
      </c>
      <c r="G16" s="5" t="s">
        <v>624</v>
      </c>
    </row>
    <row r="17" spans="1:7" x14ac:dyDescent="0.25">
      <c r="A17" s="5" t="s">
        <v>625</v>
      </c>
      <c r="B17" s="9" t="s">
        <v>33</v>
      </c>
      <c r="C17" s="9" t="s">
        <v>33</v>
      </c>
      <c r="D17" s="9" t="s">
        <v>312</v>
      </c>
      <c r="E17" s="9" t="s">
        <v>33</v>
      </c>
      <c r="F17" s="5">
        <f>IF(COUNTIF(B17:E17,"○")=4,"計上する","計上不可")</f>
      </c>
      <c r="G17" s="5" t="s">
        <v>626</v>
      </c>
    </row>
    <row r="18" spans="1:7" x14ac:dyDescent="0.25">
      <c r="A18" s="4" t="s">
        <v>627</v>
      </c>
      <c r="B18" s="4"/>
      <c r="C18" s="4"/>
      <c r="D18" s="4"/>
      <c r="E18" s="4"/>
      <c r="F18" s="4"/>
      <c r="G18" s="4"/>
    </row>
    <row r="20" spans="1:7" x14ac:dyDescent="0.25">
      <c r="A20" s="7" t="s">
        <v>628</v>
      </c>
      <c r="B20" s="7"/>
      <c r="C20" s="7"/>
      <c r="D20" s="7"/>
      <c r="E20" s="7"/>
      <c r="F20" s="7"/>
      <c r="G20" s="7"/>
    </row>
    <row r="21" spans="1:7" x14ac:dyDescent="0.25">
      <c r="A21" s="8" t="s">
        <v>129</v>
      </c>
      <c r="B21" s="8"/>
      <c r="C21" s="8" t="s">
        <v>62</v>
      </c>
      <c r="D21" s="8" t="s">
        <v>270</v>
      </c>
      <c r="E21" s="8"/>
      <c r="F21" s="8"/>
      <c r="G21" s="8"/>
    </row>
    <row r="22" spans="1:7" x14ac:dyDescent="0.25">
      <c r="A22" s="5" t="s">
        <v>629</v>
      </c>
      <c r="B22" s="5"/>
      <c r="C22" s="10">
        <v>90</v>
      </c>
      <c r="D22" s="5" t="s">
        <v>630</v>
      </c>
      <c r="E22" s="5"/>
      <c r="F22" s="5"/>
      <c r="G22" s="5"/>
    </row>
    <row r="23" spans="1:7" x14ac:dyDescent="0.25">
      <c r="A23" s="5" t="s">
        <v>631</v>
      </c>
      <c r="B23" s="5"/>
      <c r="C23" s="19">
        <v>4</v>
      </c>
      <c r="D23" s="5" t="s">
        <v>632</v>
      </c>
      <c r="E23" s="5"/>
      <c r="F23" s="5"/>
      <c r="G23" s="5"/>
    </row>
    <row r="24" spans="1:7" x14ac:dyDescent="0.25">
      <c r="A24" s="5" t="s">
        <v>633</v>
      </c>
      <c r="B24" s="5"/>
      <c r="C24" s="19">
        <v>6</v>
      </c>
      <c r="D24" s="5" t="s">
        <v>56</v>
      </c>
      <c r="E24" s="5"/>
      <c r="F24" s="5"/>
      <c r="G24" s="5"/>
    </row>
    <row r="25" spans="1:7" x14ac:dyDescent="0.25">
      <c r="A25" s="12" t="s">
        <v>83</v>
      </c>
      <c r="B25" s="12"/>
      <c r="C25" s="13">
        <f>C22*C23/C24</f>
      </c>
      <c r="D25" s="12" t="s">
        <v>634</v>
      </c>
      <c r="E25" s="12"/>
      <c r="F25" s="12"/>
      <c r="G25" s="12"/>
    </row>
    <row r="26" spans="1:7" x14ac:dyDescent="0.25">
      <c r="A26" s="5" t="s">
        <v>635</v>
      </c>
      <c r="B26" s="5"/>
      <c r="C26" s="6">
        <v>0.15</v>
      </c>
      <c r="D26" s="5" t="s">
        <v>636</v>
      </c>
      <c r="E26" s="5"/>
      <c r="F26" s="5"/>
      <c r="G26" s="5"/>
    </row>
    <row r="27" spans="1:7" x14ac:dyDescent="0.25">
      <c r="A27" s="5" t="s">
        <v>637</v>
      </c>
      <c r="B27" s="5"/>
      <c r="C27" s="11">
        <f>C25*C26</f>
      </c>
      <c r="D27" s="5" t="s">
        <v>638</v>
      </c>
      <c r="E27" s="5"/>
      <c r="F27" s="5"/>
      <c r="G27" s="5"/>
    </row>
    <row r="28" spans="1:7" x14ac:dyDescent="0.25">
      <c r="A28" s="4" t="s">
        <v>639</v>
      </c>
      <c r="B28" s="4"/>
      <c r="C28" s="4"/>
      <c r="D28" s="4"/>
      <c r="E28" s="4"/>
      <c r="F28" s="4"/>
      <c r="G28" s="4"/>
    </row>
    <row r="30" spans="1:7" x14ac:dyDescent="0.25">
      <c r="A30" s="7" t="s">
        <v>640</v>
      </c>
      <c r="B30" s="7"/>
      <c r="C30" s="7"/>
      <c r="D30" s="7"/>
      <c r="E30" s="7"/>
      <c r="F30" s="7"/>
      <c r="G30" s="7"/>
    </row>
    <row r="31" spans="1:7" x14ac:dyDescent="0.25">
      <c r="A31" s="8" t="s">
        <v>129</v>
      </c>
      <c r="B31" s="8"/>
      <c r="C31" s="8" t="s">
        <v>62</v>
      </c>
      <c r="D31" s="8" t="s">
        <v>270</v>
      </c>
      <c r="E31" s="8"/>
      <c r="F31" s="8"/>
      <c r="G31" s="8"/>
    </row>
    <row r="32" spans="1:7" x14ac:dyDescent="0.25">
      <c r="A32" s="5" t="s">
        <v>641</v>
      </c>
      <c r="B32" s="5"/>
      <c r="C32" s="10">
        <v>1200</v>
      </c>
      <c r="D32" s="5" t="s">
        <v>642</v>
      </c>
      <c r="E32" s="5"/>
      <c r="F32" s="5"/>
      <c r="G32" s="5"/>
    </row>
    <row r="33" spans="1:7" x14ac:dyDescent="0.25">
      <c r="A33" s="5" t="s">
        <v>643</v>
      </c>
      <c r="B33" s="5"/>
      <c r="C33" s="6">
        <v>0.008</v>
      </c>
      <c r="D33" s="5" t="s">
        <v>644</v>
      </c>
      <c r="E33" s="5"/>
      <c r="F33" s="5"/>
      <c r="G33" s="5"/>
    </row>
    <row r="34" spans="1:7" x14ac:dyDescent="0.25">
      <c r="A34" s="12" t="s">
        <v>621</v>
      </c>
      <c r="B34" s="12"/>
      <c r="C34" s="13">
        <f>C32*C33</f>
      </c>
      <c r="D34" s="12" t="s">
        <v>645</v>
      </c>
      <c r="E34" s="12"/>
      <c r="F34" s="12"/>
      <c r="G34" s="12"/>
    </row>
    <row r="35" spans="1:7" x14ac:dyDescent="0.25">
      <c r="A35" s="4" t="s">
        <v>646</v>
      </c>
      <c r="B35" s="4"/>
      <c r="C35" s="4"/>
      <c r="D35" s="4"/>
      <c r="E35" s="4"/>
      <c r="F35" s="4"/>
      <c r="G35" s="4"/>
    </row>
    <row r="37" spans="1:7" x14ac:dyDescent="0.25">
      <c r="A37" s="7" t="s">
        <v>647</v>
      </c>
      <c r="B37" s="7"/>
      <c r="C37" s="7"/>
      <c r="D37" s="7"/>
      <c r="E37" s="7"/>
      <c r="F37" s="7"/>
      <c r="G37" s="7"/>
    </row>
    <row r="38" spans="1:7" x14ac:dyDescent="0.25">
      <c r="A38" s="8" t="s">
        <v>129</v>
      </c>
      <c r="B38" s="8"/>
      <c r="C38" s="8" t="s">
        <v>62</v>
      </c>
      <c r="D38" s="8" t="s">
        <v>270</v>
      </c>
      <c r="E38" s="8"/>
      <c r="F38" s="8"/>
      <c r="G38" s="8"/>
    </row>
    <row r="39" spans="1:7" x14ac:dyDescent="0.25">
      <c r="A39" s="5" t="s">
        <v>648</v>
      </c>
      <c r="B39" s="5"/>
      <c r="C39" s="10">
        <v>800</v>
      </c>
      <c r="D39" s="5" t="s">
        <v>56</v>
      </c>
      <c r="E39" s="5"/>
      <c r="F39" s="5"/>
      <c r="G39" s="5"/>
    </row>
    <row r="40" spans="1:7" x14ac:dyDescent="0.25">
      <c r="A40" s="5" t="s">
        <v>649</v>
      </c>
      <c r="B40" s="5"/>
      <c r="C40" s="10">
        <v>860</v>
      </c>
      <c r="D40" s="5" t="s">
        <v>650</v>
      </c>
      <c r="E40" s="5"/>
      <c r="F40" s="5"/>
      <c r="G40" s="5"/>
    </row>
    <row r="41" spans="1:7" x14ac:dyDescent="0.25">
      <c r="A41" s="5" t="s">
        <v>651</v>
      </c>
      <c r="B41" s="5"/>
      <c r="C41" s="11">
        <f>MAX(0,C40-C39)</f>
      </c>
      <c r="D41" s="5" t="s">
        <v>652</v>
      </c>
      <c r="E41" s="5"/>
      <c r="F41" s="5"/>
      <c r="G41" s="5"/>
    </row>
    <row r="42" spans="1:7" x14ac:dyDescent="0.25">
      <c r="A42" s="5" t="s">
        <v>653</v>
      </c>
      <c r="B42" s="5"/>
      <c r="C42" s="10">
        <v>20</v>
      </c>
      <c r="D42" s="5" t="s">
        <v>654</v>
      </c>
      <c r="E42" s="5"/>
      <c r="F42" s="5"/>
      <c r="G42" s="5"/>
    </row>
    <row r="43" spans="1:7" x14ac:dyDescent="0.25">
      <c r="A43" s="12" t="s">
        <v>623</v>
      </c>
      <c r="B43" s="12"/>
      <c r="C43" s="13">
        <f>MAX(0,C41-C42)</f>
      </c>
      <c r="D43" s="12" t="s">
        <v>655</v>
      </c>
      <c r="E43" s="12"/>
      <c r="F43" s="12"/>
      <c r="G43" s="12"/>
    </row>
    <row r="44" spans="1:7" x14ac:dyDescent="0.25">
      <c r="A44" s="4" t="s">
        <v>656</v>
      </c>
      <c r="B44" s="4"/>
      <c r="C44" s="4"/>
      <c r="D44" s="4"/>
      <c r="E44" s="4"/>
      <c r="F44" s="4"/>
      <c r="G44" s="4"/>
    </row>
    <row r="46" spans="1:7" x14ac:dyDescent="0.25">
      <c r="A46" s="7" t="s">
        <v>657</v>
      </c>
      <c r="B46" s="7"/>
      <c r="C46" s="7"/>
      <c r="D46" s="7"/>
      <c r="E46" s="7"/>
      <c r="F46" s="7"/>
      <c r="G46" s="7"/>
    </row>
    <row r="47" spans="1:7" x14ac:dyDescent="0.25">
      <c r="A47" s="8" t="s">
        <v>658</v>
      </c>
      <c r="B47" s="8" t="s">
        <v>659</v>
      </c>
      <c r="C47" s="8"/>
      <c r="D47" s="8"/>
      <c r="E47" s="8"/>
      <c r="F47" s="8"/>
      <c r="G47" s="8"/>
    </row>
    <row r="48" spans="1:7" x14ac:dyDescent="0.25">
      <c r="A48" s="5" t="s">
        <v>660</v>
      </c>
      <c r="B48" s="5" t="s">
        <v>661</v>
      </c>
      <c r="C48" s="5"/>
      <c r="D48" s="5"/>
      <c r="E48" s="5"/>
      <c r="F48" s="5"/>
      <c r="G48" s="5"/>
    </row>
    <row r="49" spans="1:7" x14ac:dyDescent="0.25">
      <c r="A49" s="5" t="s">
        <v>662</v>
      </c>
      <c r="B49" s="5" t="s">
        <v>663</v>
      </c>
      <c r="C49" s="5"/>
      <c r="D49" s="5"/>
      <c r="E49" s="5"/>
      <c r="F49" s="5"/>
      <c r="G49" s="5"/>
    </row>
    <row r="50" spans="1:7" x14ac:dyDescent="0.25">
      <c r="A50" s="5" t="s">
        <v>664</v>
      </c>
      <c r="B50" s="5" t="s">
        <v>665</v>
      </c>
      <c r="C50" s="5"/>
      <c r="D50" s="5"/>
      <c r="E50" s="5"/>
      <c r="F50" s="5"/>
      <c r="G50" s="5"/>
    </row>
    <row r="51" spans="1:7" x14ac:dyDescent="0.25">
      <c r="A51" s="4" t="s">
        <v>666</v>
      </c>
      <c r="B51" s="4"/>
      <c r="C51" s="4"/>
      <c r="D51" s="4"/>
      <c r="E51" s="4"/>
      <c r="F51" s="4"/>
      <c r="G51" s="4"/>
    </row>
    <row r="53" spans="1:7" x14ac:dyDescent="0.25">
      <c r="A53" s="7" t="s">
        <v>667</v>
      </c>
      <c r="B53" s="7"/>
      <c r="C53" s="7"/>
      <c r="D53" s="7"/>
      <c r="E53" s="7"/>
      <c r="F53" s="7"/>
      <c r="G53" s="7"/>
    </row>
    <row r="54" spans="1:7" x14ac:dyDescent="0.25">
      <c r="A54" s="8" t="s">
        <v>59</v>
      </c>
      <c r="B54" s="8" t="s">
        <v>60</v>
      </c>
      <c r="C54" s="8" t="s">
        <v>61</v>
      </c>
      <c r="D54" s="8" t="s">
        <v>62</v>
      </c>
      <c r="E54" s="8" t="s">
        <v>63</v>
      </c>
      <c r="F54" s="8"/>
      <c r="G54" s="8"/>
    </row>
    <row r="55" spans="1:7" x14ac:dyDescent="0.25">
      <c r="A55" s="5" t="s">
        <v>668</v>
      </c>
      <c r="B55" s="5" t="s">
        <v>669</v>
      </c>
      <c r="C55" s="5" t="s">
        <v>83</v>
      </c>
      <c r="D55" s="11">
        <f>C25</f>
      </c>
      <c r="E55" s="5" t="s">
        <v>670</v>
      </c>
      <c r="F55" s="5"/>
      <c r="G55" s="5"/>
    </row>
    <row r="56" spans="1:7" x14ac:dyDescent="0.25">
      <c r="A56" s="5" t="s">
        <v>671</v>
      </c>
      <c r="B56" s="5" t="s">
        <v>672</v>
      </c>
      <c r="C56" s="5" t="s">
        <v>621</v>
      </c>
      <c r="D56" s="11">
        <f>C34</f>
      </c>
      <c r="E56" s="5" t="s">
        <v>56</v>
      </c>
      <c r="F56" s="5"/>
      <c r="G56" s="5"/>
    </row>
    <row r="57" spans="1:7" x14ac:dyDescent="0.25">
      <c r="A57" s="5" t="s">
        <v>673</v>
      </c>
      <c r="B57" s="5" t="s">
        <v>674</v>
      </c>
      <c r="C57" s="5" t="s">
        <v>623</v>
      </c>
      <c r="D57" s="11">
        <f>C43</f>
      </c>
      <c r="E57" s="5" t="s">
        <v>675</v>
      </c>
      <c r="F57" s="5"/>
      <c r="G57" s="5"/>
    </row>
  </sheetData>
  <mergeCells count="61">
    <mergeCell ref="A1:G1"/>
    <mergeCell ref="A2:G2"/>
    <mergeCell ref="A4:G4"/>
    <mergeCell ref="A5:G5"/>
    <mergeCell ref="A6:G6"/>
    <mergeCell ref="A7:G7"/>
    <mergeCell ref="B8:G8"/>
    <mergeCell ref="B9:G9"/>
    <mergeCell ref="A12:G12"/>
    <mergeCell ref="A18:G18"/>
    <mergeCell ref="A20:G20"/>
    <mergeCell ref="A21:B21"/>
    <mergeCell ref="D21:G21"/>
    <mergeCell ref="A22:B22"/>
    <mergeCell ref="D22:G22"/>
    <mergeCell ref="A23:B23"/>
    <mergeCell ref="D23:G23"/>
    <mergeCell ref="A24:B24"/>
    <mergeCell ref="D24:G24"/>
    <mergeCell ref="A25:B25"/>
    <mergeCell ref="D25:G25"/>
    <mergeCell ref="A26:B26"/>
    <mergeCell ref="D26:G26"/>
    <mergeCell ref="A27:B27"/>
    <mergeCell ref="D27:G27"/>
    <mergeCell ref="A28:G28"/>
    <mergeCell ref="A30:G30"/>
    <mergeCell ref="A31:B31"/>
    <mergeCell ref="D31:G31"/>
    <mergeCell ref="A32:B32"/>
    <mergeCell ref="D32:G32"/>
    <mergeCell ref="A33:B33"/>
    <mergeCell ref="D33:G33"/>
    <mergeCell ref="A34:B34"/>
    <mergeCell ref="D34:G34"/>
    <mergeCell ref="A35:G35"/>
    <mergeCell ref="A37:G37"/>
    <mergeCell ref="A38:B38"/>
    <mergeCell ref="D38:G38"/>
    <mergeCell ref="A39:B39"/>
    <mergeCell ref="D39:G39"/>
    <mergeCell ref="A40:B40"/>
    <mergeCell ref="D40:G40"/>
    <mergeCell ref="A41:B41"/>
    <mergeCell ref="D41:G41"/>
    <mergeCell ref="A42:B42"/>
    <mergeCell ref="D42:G42"/>
    <mergeCell ref="A43:B43"/>
    <mergeCell ref="D43:G43"/>
    <mergeCell ref="A44:G44"/>
    <mergeCell ref="A46:G46"/>
    <mergeCell ref="B47:G47"/>
    <mergeCell ref="B48:G48"/>
    <mergeCell ref="B49:G49"/>
    <mergeCell ref="B50:G50"/>
    <mergeCell ref="A51:G51"/>
    <mergeCell ref="A53:G53"/>
    <mergeCell ref="E54:G54"/>
    <mergeCell ref="E55:G55"/>
    <mergeCell ref="E56:G56"/>
    <mergeCell ref="E57:G57"/>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FormatPr defaultRowHeight="15" outlineLevelRow="0" outlineLevelCol="0" x14ac:dyDescent="55"/>
  <cols>
    <col min="1" max="1" width="30" customWidth="1"/>
    <col min="2" max="2" width="16" customWidth="1"/>
    <col min="3" max="3" width="14" customWidth="1"/>
    <col min="4" max="4" width="16" customWidth="1"/>
    <col min="5" max="5" width="22" customWidth="1"/>
    <col min="6" max="6" width="44" customWidth="1"/>
  </cols>
  <sheetData>
    <row r="1" ht="22" customHeight="1" spans="1:6" s="1" customFormat="1" x14ac:dyDescent="0.25">
      <c r="A1" s="1" t="s">
        <v>69</v>
      </c>
      <c r="B1" s="1"/>
      <c r="C1" s="1"/>
      <c r="D1" s="1"/>
      <c r="E1" s="1"/>
      <c r="F1" s="1"/>
    </row>
    <row r="2" spans="1:6" s="2" customFormat="1" x14ac:dyDescent="0.25">
      <c r="A2" s="2" t="s">
        <v>1</v>
      </c>
      <c r="B2" s="2"/>
      <c r="C2" s="2"/>
      <c r="D2" s="2"/>
      <c r="E2" s="2"/>
      <c r="F2" s="2"/>
    </row>
    <row r="4" spans="1:6" x14ac:dyDescent="0.25">
      <c r="A4" s="3" t="s">
        <v>2</v>
      </c>
      <c r="B4" s="3"/>
      <c r="C4" s="3"/>
      <c r="D4" s="3"/>
      <c r="E4" s="3"/>
      <c r="F4" s="3"/>
    </row>
    <row r="5" spans="1:6" x14ac:dyDescent="0.25">
      <c r="A5" s="4" t="s">
        <v>70</v>
      </c>
      <c r="B5" s="4"/>
      <c r="C5" s="4"/>
      <c r="D5" s="4"/>
      <c r="E5" s="4"/>
      <c r="F5" s="4"/>
    </row>
    <row r="6" spans="1:6" x14ac:dyDescent="0.25">
      <c r="A6" s="4" t="s">
        <v>71</v>
      </c>
      <c r="B6" s="4"/>
      <c r="C6" s="4"/>
      <c r="D6" s="4"/>
      <c r="E6" s="4"/>
      <c r="F6" s="4"/>
    </row>
    <row r="7" spans="1:6" x14ac:dyDescent="0.25">
      <c r="A7" s="4" t="s">
        <v>72</v>
      </c>
      <c r="B7" s="4"/>
      <c r="C7" s="4"/>
      <c r="D7" s="4"/>
      <c r="E7" s="4"/>
      <c r="F7" s="4"/>
    </row>
    <row r="8" spans="1:6" x14ac:dyDescent="0.25">
      <c r="A8" s="5" t="s">
        <v>6</v>
      </c>
      <c r="B8" s="5" t="s">
        <v>7</v>
      </c>
      <c r="C8" s="5"/>
      <c r="D8" s="5"/>
      <c r="E8" s="5"/>
      <c r="F8" s="5"/>
    </row>
    <row r="9" spans="1:6" x14ac:dyDescent="0.25">
      <c r="A9" s="5" t="s">
        <v>8</v>
      </c>
      <c r="B9" s="5" t="s">
        <v>73</v>
      </c>
      <c r="C9" s="5"/>
      <c r="D9" s="5"/>
      <c r="E9" s="5"/>
      <c r="F9" s="5"/>
    </row>
    <row r="10" spans="1:6" x14ac:dyDescent="0.25">
      <c r="A10" s="5" t="s">
        <v>10</v>
      </c>
      <c r="B10" s="5" t="s">
        <v>74</v>
      </c>
      <c r="C10" s="5"/>
      <c r="D10" s="5"/>
      <c r="E10" s="5"/>
      <c r="F10" s="5"/>
    </row>
    <row r="12" spans="1:6" x14ac:dyDescent="0.25">
      <c r="A12" s="5" t="s">
        <v>75</v>
      </c>
      <c r="B12" s="5"/>
      <c r="C12" s="6">
        <v>0.3062</v>
      </c>
      <c r="D12" s="5" t="s">
        <v>76</v>
      </c>
      <c r="E12" s="5"/>
      <c r="F12" s="5"/>
    </row>
    <row r="14" spans="1:6" x14ac:dyDescent="0.25">
      <c r="A14" s="7" t="s">
        <v>77</v>
      </c>
      <c r="B14" s="7"/>
      <c r="C14" s="7"/>
      <c r="D14" s="7"/>
      <c r="E14" s="7"/>
      <c r="F14" s="7"/>
    </row>
    <row r="15" spans="1:6" x14ac:dyDescent="0.25">
      <c r="A15" s="8" t="s">
        <v>78</v>
      </c>
      <c r="B15" s="8" t="s">
        <v>79</v>
      </c>
      <c r="C15" s="8" t="s">
        <v>80</v>
      </c>
      <c r="D15" s="8" t="s">
        <v>81</v>
      </c>
      <c r="E15" s="8" t="s">
        <v>82</v>
      </c>
      <c r="F15" s="8" t="s">
        <v>63</v>
      </c>
    </row>
    <row r="16" spans="1:6" x14ac:dyDescent="0.25">
      <c r="A16" s="5" t="s">
        <v>83</v>
      </c>
      <c r="B16" s="5" t="s">
        <v>84</v>
      </c>
      <c r="C16" s="10">
        <v>60</v>
      </c>
      <c r="D16" s="11">
        <f>C16*$C$12</f>
      </c>
      <c r="E16" s="5" t="s">
        <v>85</v>
      </c>
      <c r="F16" s="5" t="s">
        <v>86</v>
      </c>
    </row>
    <row r="17" spans="1:6" x14ac:dyDescent="0.25">
      <c r="A17" s="5" t="s">
        <v>87</v>
      </c>
      <c r="B17" s="5" t="s">
        <v>84</v>
      </c>
      <c r="C17" s="10">
        <v>12</v>
      </c>
      <c r="D17" s="11">
        <f>C17*$C$12</f>
      </c>
      <c r="E17" s="5" t="s">
        <v>88</v>
      </c>
      <c r="F17" s="5" t="s">
        <v>56</v>
      </c>
    </row>
    <row r="18" spans="1:6" x14ac:dyDescent="0.25">
      <c r="A18" s="5" t="s">
        <v>89</v>
      </c>
      <c r="B18" s="5" t="s">
        <v>84</v>
      </c>
      <c r="C18" s="10">
        <v>35</v>
      </c>
      <c r="D18" s="11">
        <f>C18*$C$12</f>
      </c>
      <c r="E18" s="5" t="s">
        <v>90</v>
      </c>
      <c r="F18" s="5" t="s">
        <v>91</v>
      </c>
    </row>
    <row r="19" spans="1:6" x14ac:dyDescent="0.25">
      <c r="A19" s="5" t="s">
        <v>92</v>
      </c>
      <c r="B19" s="5" t="s">
        <v>84</v>
      </c>
      <c r="C19" s="10">
        <v>180</v>
      </c>
      <c r="D19" s="11">
        <f>C19*$C$12</f>
      </c>
      <c r="E19" s="5" t="s">
        <v>93</v>
      </c>
      <c r="F19" s="5" t="s">
        <v>94</v>
      </c>
    </row>
    <row r="20" spans="1:6" x14ac:dyDescent="0.25">
      <c r="A20" s="5" t="s">
        <v>95</v>
      </c>
      <c r="B20" s="5" t="s">
        <v>84</v>
      </c>
      <c r="C20" s="10">
        <v>60</v>
      </c>
      <c r="D20" s="11">
        <f>C20*$C$12</f>
      </c>
      <c r="E20" s="5" t="s">
        <v>96</v>
      </c>
      <c r="F20" s="5" t="s">
        <v>97</v>
      </c>
    </row>
    <row r="21" spans="1:6" x14ac:dyDescent="0.25">
      <c r="A21" s="5" t="s">
        <v>98</v>
      </c>
      <c r="B21" s="5" t="s">
        <v>84</v>
      </c>
      <c r="C21" s="10">
        <v>45</v>
      </c>
      <c r="D21" s="11">
        <f>C21*$C$12</f>
      </c>
      <c r="E21" s="5" t="s">
        <v>99</v>
      </c>
      <c r="F21" s="5" t="s">
        <v>56</v>
      </c>
    </row>
    <row r="22" spans="1:6" x14ac:dyDescent="0.25">
      <c r="A22" s="5" t="s">
        <v>100</v>
      </c>
      <c r="B22" s="5" t="s">
        <v>101</v>
      </c>
      <c r="C22" s="10">
        <v>80</v>
      </c>
      <c r="D22" s="11">
        <f>C22*$C$12</f>
      </c>
      <c r="E22" s="5" t="s">
        <v>102</v>
      </c>
      <c r="F22" s="5" t="s">
        <v>103</v>
      </c>
    </row>
    <row r="23" spans="1:6" x14ac:dyDescent="0.25">
      <c r="A23" s="12" t="s">
        <v>104</v>
      </c>
      <c r="B23" s="12" t="s">
        <v>84</v>
      </c>
      <c r="C23" s="13">
        <f>SUMIF(B16:B22,"将来減算",C16:C22)</f>
      </c>
      <c r="D23" s="13">
        <f>SUMIF(B16:B22,"将来減算",D16:D22)</f>
      </c>
      <c r="E23" s="12" t="s">
        <v>56</v>
      </c>
      <c r="F23" s="12" t="s">
        <v>56</v>
      </c>
    </row>
    <row r="24" spans="1:6" x14ac:dyDescent="0.25">
      <c r="A24" s="12" t="s">
        <v>105</v>
      </c>
      <c r="B24" s="12" t="s">
        <v>101</v>
      </c>
      <c r="C24" s="13">
        <f>SUMIF(B16:B22,"将来加算",C16:C22)</f>
      </c>
      <c r="D24" s="13">
        <f>SUMIF(B16:B22,"将来加算",D16:D22)</f>
      </c>
      <c r="E24" s="12" t="s">
        <v>56</v>
      </c>
      <c r="F24" s="12" t="s">
        <v>56</v>
      </c>
    </row>
    <row r="26" spans="1:6" x14ac:dyDescent="0.25">
      <c r="A26" s="7" t="s">
        <v>106</v>
      </c>
      <c r="B26" s="7"/>
      <c r="C26" s="7"/>
      <c r="D26" s="7"/>
      <c r="E26" s="7"/>
      <c r="F26" s="7"/>
    </row>
    <row r="27" spans="1:6" x14ac:dyDescent="0.25">
      <c r="A27" s="8" t="s">
        <v>107</v>
      </c>
      <c r="B27" s="8" t="s">
        <v>108</v>
      </c>
      <c r="C27" s="8" t="s">
        <v>109</v>
      </c>
      <c r="D27" s="8"/>
      <c r="E27" s="8" t="s">
        <v>110</v>
      </c>
      <c r="F27" s="8"/>
    </row>
    <row r="28" spans="1:6" x14ac:dyDescent="0.25">
      <c r="A28" s="5" t="s">
        <v>111</v>
      </c>
      <c r="B28" s="9" t="s">
        <v>56</v>
      </c>
      <c r="C28" s="5" t="s">
        <v>112</v>
      </c>
      <c r="D28" s="5"/>
      <c r="E28" s="5" t="s">
        <v>113</v>
      </c>
      <c r="F28" s="5"/>
    </row>
    <row r="29" spans="1:6" x14ac:dyDescent="0.25">
      <c r="A29" s="5" t="s">
        <v>114</v>
      </c>
      <c r="B29" s="9" t="s">
        <v>33</v>
      </c>
      <c r="C29" s="5" t="s">
        <v>115</v>
      </c>
      <c r="D29" s="5"/>
      <c r="E29" s="5" t="s">
        <v>116</v>
      </c>
      <c r="F29" s="5"/>
    </row>
    <row r="30" spans="1:6" x14ac:dyDescent="0.25">
      <c r="A30" s="5" t="s">
        <v>117</v>
      </c>
      <c r="B30" s="9" t="s">
        <v>56</v>
      </c>
      <c r="C30" s="5" t="s">
        <v>118</v>
      </c>
      <c r="D30" s="5"/>
      <c r="E30" s="5" t="s">
        <v>119</v>
      </c>
      <c r="F30" s="5"/>
    </row>
    <row r="31" spans="1:6" x14ac:dyDescent="0.25">
      <c r="A31" s="5" t="s">
        <v>120</v>
      </c>
      <c r="B31" s="9" t="s">
        <v>56</v>
      </c>
      <c r="C31" s="5" t="s">
        <v>121</v>
      </c>
      <c r="D31" s="5"/>
      <c r="E31" s="5" t="s">
        <v>122</v>
      </c>
      <c r="F31" s="5"/>
    </row>
    <row r="32" spans="1:6" x14ac:dyDescent="0.25">
      <c r="A32" s="5" t="s">
        <v>123</v>
      </c>
      <c r="B32" s="9" t="s">
        <v>56</v>
      </c>
      <c r="C32" s="5" t="s">
        <v>124</v>
      </c>
      <c r="D32" s="5"/>
      <c r="E32" s="5" t="s">
        <v>125</v>
      </c>
      <c r="F32" s="5"/>
    </row>
    <row r="33" spans="1:6" x14ac:dyDescent="0.25">
      <c r="A33" s="12" t="s">
        <v>126</v>
      </c>
      <c r="B33" s="14" t="s">
        <v>114</v>
      </c>
      <c r="C33" s="12" t="s">
        <v>127</v>
      </c>
      <c r="D33" s="12"/>
      <c r="E33" s="12"/>
      <c r="F33" s="12"/>
    </row>
    <row r="35" spans="1:6" x14ac:dyDescent="0.25">
      <c r="A35" s="7" t="s">
        <v>128</v>
      </c>
      <c r="B35" s="7"/>
      <c r="C35" s="7"/>
      <c r="D35" s="7"/>
      <c r="E35" s="7"/>
      <c r="F35" s="7"/>
    </row>
    <row r="36" spans="1:6" x14ac:dyDescent="0.25">
      <c r="A36" s="8" t="s">
        <v>129</v>
      </c>
      <c r="B36" s="8"/>
      <c r="C36" s="8" t="s">
        <v>62</v>
      </c>
      <c r="D36" s="8" t="s">
        <v>130</v>
      </c>
      <c r="E36" s="8"/>
      <c r="F36" s="8"/>
    </row>
    <row r="37" spans="1:6" x14ac:dyDescent="0.25">
      <c r="A37" s="5" t="s">
        <v>131</v>
      </c>
      <c r="B37" s="5"/>
      <c r="C37" s="11">
        <f>D23</f>
      </c>
      <c r="D37" s="5" t="s">
        <v>132</v>
      </c>
      <c r="E37" s="5"/>
      <c r="F37" s="5"/>
    </row>
    <row r="38" spans="1:6" x14ac:dyDescent="0.25">
      <c r="A38" s="5" t="s">
        <v>133</v>
      </c>
      <c r="B38" s="5"/>
      <c r="C38" s="10">
        <v>55</v>
      </c>
      <c r="D38" s="5" t="s">
        <v>134</v>
      </c>
      <c r="E38" s="5"/>
      <c r="F38" s="5"/>
    </row>
    <row r="39" spans="1:6" x14ac:dyDescent="0.25">
      <c r="A39" s="12" t="s">
        <v>135</v>
      </c>
      <c r="B39" s="12"/>
      <c r="C39" s="13">
        <f>C37-C38</f>
      </c>
      <c r="D39" s="12" t="s">
        <v>136</v>
      </c>
      <c r="E39" s="12"/>
      <c r="F39" s="12"/>
    </row>
    <row r="40" spans="1:6" x14ac:dyDescent="0.25">
      <c r="A40" s="5" t="s">
        <v>137</v>
      </c>
      <c r="B40" s="5"/>
      <c r="C40" s="11">
        <f>D24</f>
      </c>
      <c r="D40" s="5" t="s">
        <v>138</v>
      </c>
      <c r="E40" s="5"/>
      <c r="F40" s="5"/>
    </row>
    <row r="41" spans="1:6" x14ac:dyDescent="0.25">
      <c r="A41" s="12" t="s">
        <v>139</v>
      </c>
      <c r="B41" s="12"/>
      <c r="C41" s="13">
        <f>C39-C40</f>
      </c>
      <c r="D41" s="12" t="s">
        <v>140</v>
      </c>
      <c r="E41" s="12"/>
      <c r="F41" s="12"/>
    </row>
    <row r="43" spans="1:6" x14ac:dyDescent="0.25">
      <c r="A43" s="7" t="s">
        <v>141</v>
      </c>
      <c r="B43" s="7"/>
      <c r="C43" s="7"/>
      <c r="D43" s="7"/>
      <c r="E43" s="7"/>
      <c r="F43" s="7"/>
    </row>
    <row r="44" spans="1:6" x14ac:dyDescent="0.25">
      <c r="A44" s="8" t="s">
        <v>59</v>
      </c>
      <c r="B44" s="8" t="s">
        <v>60</v>
      </c>
      <c r="C44" s="8" t="s">
        <v>61</v>
      </c>
      <c r="D44" s="8" t="s">
        <v>62</v>
      </c>
      <c r="E44" s="8" t="s">
        <v>63</v>
      </c>
      <c r="F44" s="8"/>
    </row>
    <row r="45" spans="1:6" x14ac:dyDescent="0.25">
      <c r="A45" s="5" t="s">
        <v>142</v>
      </c>
      <c r="B45" s="5" t="s">
        <v>143</v>
      </c>
      <c r="C45" s="5" t="s">
        <v>144</v>
      </c>
      <c r="D45" s="11">
        <f>C39</f>
      </c>
      <c r="E45" s="5" t="s">
        <v>145</v>
      </c>
      <c r="F45" s="5"/>
    </row>
    <row r="46" spans="1:6" x14ac:dyDescent="0.25">
      <c r="A46" s="5" t="s">
        <v>146</v>
      </c>
      <c r="B46" s="5" t="s">
        <v>147</v>
      </c>
      <c r="C46" s="5" t="s">
        <v>137</v>
      </c>
      <c r="D46" s="11">
        <f>C40</f>
      </c>
      <c r="E46" s="5" t="s">
        <v>148</v>
      </c>
      <c r="F46" s="5"/>
    </row>
    <row r="47" spans="1:6" x14ac:dyDescent="0.25">
      <c r="A47" s="4" t="s">
        <v>149</v>
      </c>
      <c r="B47" s="4"/>
      <c r="C47" s="4"/>
      <c r="D47" s="4"/>
      <c r="E47" s="4"/>
      <c r="F47" s="4"/>
    </row>
  </sheetData>
  <mergeCells count="44">
    <mergeCell ref="A1:F1"/>
    <mergeCell ref="A2:F2"/>
    <mergeCell ref="A4:F4"/>
    <mergeCell ref="A5:F5"/>
    <mergeCell ref="A6:F6"/>
    <mergeCell ref="A7:F7"/>
    <mergeCell ref="B8:F8"/>
    <mergeCell ref="B9:F9"/>
    <mergeCell ref="B10:F10"/>
    <mergeCell ref="A12:B12"/>
    <mergeCell ref="D12:F12"/>
    <mergeCell ref="A14:F14"/>
    <mergeCell ref="A26:F26"/>
    <mergeCell ref="C27:D27"/>
    <mergeCell ref="E27:F27"/>
    <mergeCell ref="C28:D28"/>
    <mergeCell ref="E28:F28"/>
    <mergeCell ref="C29:D29"/>
    <mergeCell ref="E29:F29"/>
    <mergeCell ref="C30:D30"/>
    <mergeCell ref="E30:F30"/>
    <mergeCell ref="C31:D31"/>
    <mergeCell ref="E31:F31"/>
    <mergeCell ref="C32:D32"/>
    <mergeCell ref="E32:F32"/>
    <mergeCell ref="C33:F33"/>
    <mergeCell ref="A35:F35"/>
    <mergeCell ref="A36:B36"/>
    <mergeCell ref="D36:F36"/>
    <mergeCell ref="A37:B37"/>
    <mergeCell ref="D37:F37"/>
    <mergeCell ref="A38:B38"/>
    <mergeCell ref="D38:F38"/>
    <mergeCell ref="A39:B39"/>
    <mergeCell ref="D39:F39"/>
    <mergeCell ref="A40:B40"/>
    <mergeCell ref="D40:F40"/>
    <mergeCell ref="A41:B41"/>
    <mergeCell ref="D41:F41"/>
    <mergeCell ref="A43:F43"/>
    <mergeCell ref="E44:F44"/>
    <mergeCell ref="E45:F45"/>
    <mergeCell ref="E46:F46"/>
    <mergeCell ref="A47:F47"/>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FormatPr defaultRowHeight="15" outlineLevelRow="0" outlineLevelCol="0" x14ac:dyDescent="55"/>
  <cols>
    <col min="1" max="1" width="22" customWidth="1"/>
    <col min="2" max="2" width="18" customWidth="1"/>
    <col min="3" max="3" width="14" customWidth="1"/>
    <col min="4" max="4" width="16" customWidth="1"/>
    <col min="5" max="5" width="20" customWidth="1"/>
    <col min="6" max="6" width="46" customWidth="1"/>
  </cols>
  <sheetData>
    <row r="1" ht="22" customHeight="1" spans="1:6" s="1" customFormat="1" x14ac:dyDescent="0.25">
      <c r="A1" s="1" t="s">
        <v>150</v>
      </c>
      <c r="B1" s="1"/>
      <c r="C1" s="1"/>
      <c r="D1" s="1"/>
      <c r="E1" s="1"/>
      <c r="F1" s="1"/>
    </row>
    <row r="2" spans="1:6" s="2" customFormat="1" x14ac:dyDescent="0.25">
      <c r="A2" s="2" t="s">
        <v>1</v>
      </c>
      <c r="B2" s="2"/>
      <c r="C2" s="2"/>
      <c r="D2" s="2"/>
      <c r="E2" s="2"/>
      <c r="F2" s="2"/>
    </row>
    <row r="4" spans="1:6" x14ac:dyDescent="0.25">
      <c r="A4" s="3" t="s">
        <v>2</v>
      </c>
      <c r="B4" s="3"/>
      <c r="C4" s="3"/>
      <c r="D4" s="3"/>
      <c r="E4" s="3"/>
      <c r="F4" s="3"/>
    </row>
    <row r="5" spans="1:6" x14ac:dyDescent="0.25">
      <c r="A5" s="4" t="s">
        <v>151</v>
      </c>
      <c r="B5" s="4"/>
      <c r="C5" s="4"/>
      <c r="D5" s="4"/>
      <c r="E5" s="4"/>
      <c r="F5" s="4"/>
    </row>
    <row r="6" spans="1:6" x14ac:dyDescent="0.25">
      <c r="A6" s="4" t="s">
        <v>152</v>
      </c>
      <c r="B6" s="4"/>
      <c r="C6" s="4"/>
      <c r="D6" s="4"/>
      <c r="E6" s="4"/>
      <c r="F6" s="4"/>
    </row>
    <row r="7" spans="1:6" x14ac:dyDescent="0.25">
      <c r="A7" s="4" t="s">
        <v>153</v>
      </c>
      <c r="B7" s="4"/>
      <c r="C7" s="4"/>
      <c r="D7" s="4"/>
      <c r="E7" s="4"/>
      <c r="F7" s="4"/>
    </row>
    <row r="8" spans="1:6" x14ac:dyDescent="0.25">
      <c r="A8" s="5" t="s">
        <v>6</v>
      </c>
      <c r="B8" s="5" t="s">
        <v>7</v>
      </c>
      <c r="C8" s="5"/>
      <c r="D8" s="5"/>
      <c r="E8" s="5"/>
      <c r="F8" s="5"/>
    </row>
    <row r="9" spans="1:6" x14ac:dyDescent="0.25">
      <c r="A9" s="5" t="s">
        <v>8</v>
      </c>
      <c r="B9" s="5" t="s">
        <v>154</v>
      </c>
      <c r="C9" s="5"/>
      <c r="D9" s="5"/>
      <c r="E9" s="5"/>
      <c r="F9" s="5"/>
    </row>
    <row r="10" spans="1:6" x14ac:dyDescent="0.25">
      <c r="A10" s="5" t="s">
        <v>10</v>
      </c>
      <c r="B10" s="5" t="s">
        <v>155</v>
      </c>
      <c r="C10" s="5"/>
      <c r="D10" s="5"/>
      <c r="E10" s="5"/>
      <c r="F10" s="5"/>
    </row>
    <row r="13" spans="1:6" x14ac:dyDescent="0.25">
      <c r="A13" s="7" t="s">
        <v>156</v>
      </c>
      <c r="B13" s="7"/>
      <c r="C13" s="7"/>
      <c r="D13" s="7"/>
      <c r="E13" s="7"/>
      <c r="F13" s="7"/>
    </row>
    <row r="14" spans="1:6" x14ac:dyDescent="0.25">
      <c r="A14" s="8" t="s">
        <v>157</v>
      </c>
      <c r="B14" s="8" t="s">
        <v>158</v>
      </c>
      <c r="C14" s="8"/>
      <c r="D14" s="8"/>
      <c r="E14" s="8" t="s">
        <v>159</v>
      </c>
      <c r="F14" s="8"/>
    </row>
    <row r="15" spans="1:6" x14ac:dyDescent="0.25">
      <c r="A15" s="5" t="s">
        <v>160</v>
      </c>
      <c r="B15" s="5" t="s">
        <v>161</v>
      </c>
      <c r="C15" s="5"/>
      <c r="D15" s="5"/>
      <c r="E15" s="9" t="s">
        <v>162</v>
      </c>
      <c r="F15" s="9"/>
    </row>
    <row r="16" spans="1:6" x14ac:dyDescent="0.25">
      <c r="A16" s="5" t="s">
        <v>163</v>
      </c>
      <c r="B16" s="5" t="s">
        <v>164</v>
      </c>
      <c r="C16" s="5"/>
      <c r="D16" s="5"/>
      <c r="E16" s="9" t="s">
        <v>165</v>
      </c>
      <c r="F16" s="9"/>
    </row>
    <row r="17" spans="1:6" x14ac:dyDescent="0.25">
      <c r="A17" s="5" t="s">
        <v>166</v>
      </c>
      <c r="B17" s="5" t="s">
        <v>167</v>
      </c>
      <c r="C17" s="5"/>
      <c r="D17" s="5"/>
      <c r="E17" s="9" t="s">
        <v>168</v>
      </c>
      <c r="F17" s="9"/>
    </row>
    <row r="18" spans="1:6" x14ac:dyDescent="0.25">
      <c r="A18" s="5" t="s">
        <v>169</v>
      </c>
      <c r="B18" s="5" t="s">
        <v>170</v>
      </c>
      <c r="C18" s="5"/>
      <c r="D18" s="5"/>
      <c r="E18" s="9" t="s">
        <v>171</v>
      </c>
      <c r="F18" s="9"/>
    </row>
    <row r="19" spans="1:6" x14ac:dyDescent="0.25">
      <c r="A19" s="5" t="s">
        <v>172</v>
      </c>
      <c r="B19" s="5" t="s">
        <v>173</v>
      </c>
      <c r="C19" s="5"/>
      <c r="D19" s="5"/>
      <c r="E19" s="9" t="s">
        <v>174</v>
      </c>
      <c r="F19" s="9"/>
    </row>
    <row r="21" spans="1:6" x14ac:dyDescent="0.25">
      <c r="A21" s="7" t="s">
        <v>175</v>
      </c>
      <c r="B21" s="7"/>
      <c r="C21" s="7"/>
      <c r="D21" s="7"/>
      <c r="E21" s="7"/>
      <c r="F21" s="7"/>
    </row>
    <row r="22" spans="1:6" x14ac:dyDescent="0.25">
      <c r="A22" s="5" t="s">
        <v>176</v>
      </c>
      <c r="B22" s="5"/>
      <c r="C22" s="10">
        <v>1260</v>
      </c>
      <c r="D22" s="5" t="s">
        <v>177</v>
      </c>
      <c r="E22" s="5"/>
      <c r="F22" s="5"/>
    </row>
    <row r="23" spans="1:6" x14ac:dyDescent="0.25">
      <c r="A23" s="8" t="s">
        <v>178</v>
      </c>
      <c r="B23" s="8" t="s">
        <v>179</v>
      </c>
      <c r="C23" s="8" t="s">
        <v>180</v>
      </c>
      <c r="D23" s="8" t="s">
        <v>181</v>
      </c>
      <c r="E23" s="8" t="s">
        <v>182</v>
      </c>
      <c r="F23" s="8" t="s">
        <v>63</v>
      </c>
    </row>
    <row r="24" spans="1:6" x14ac:dyDescent="0.25">
      <c r="A24" s="5" t="s">
        <v>183</v>
      </c>
      <c r="B24" s="10">
        <v>1000</v>
      </c>
      <c r="C24" s="15">
        <f>B24/SUM(B$24:B$26)</f>
      </c>
      <c r="D24" s="11">
        <f>$C$22*C24</f>
      </c>
      <c r="E24" s="9" t="s">
        <v>184</v>
      </c>
      <c r="F24" s="5" t="s">
        <v>56</v>
      </c>
    </row>
    <row r="25" spans="1:6" x14ac:dyDescent="0.25">
      <c r="A25" s="5" t="s">
        <v>185</v>
      </c>
      <c r="B25" s="10">
        <v>100</v>
      </c>
      <c r="C25" s="15">
        <f>B25/SUM(B$24:B$26)</f>
      </c>
      <c r="D25" s="11">
        <f>$C$22*C25</f>
      </c>
      <c r="E25" s="9" t="s">
        <v>186</v>
      </c>
      <c r="F25" s="5" t="s">
        <v>187</v>
      </c>
    </row>
    <row r="26" spans="1:6" x14ac:dyDescent="0.25">
      <c r="A26" s="5" t="s">
        <v>188</v>
      </c>
      <c r="B26" s="10">
        <v>300</v>
      </c>
      <c r="C26" s="15">
        <f>B26/SUM(B$24:B$26)</f>
      </c>
      <c r="D26" s="11">
        <f>$C$22*C26</f>
      </c>
      <c r="E26" s="9" t="s">
        <v>189</v>
      </c>
      <c r="F26" s="5" t="s">
        <v>190</v>
      </c>
    </row>
    <row r="27" spans="1:6" x14ac:dyDescent="0.25">
      <c r="A27" s="12" t="s">
        <v>191</v>
      </c>
      <c r="B27" s="13">
        <f>SUM(B24:B26)</f>
      </c>
      <c r="C27" s="16">
        <f>SUM(C24:C26)</f>
      </c>
      <c r="D27" s="13">
        <f>SUM(D24:D26)</f>
      </c>
      <c r="E27" s="12" t="s">
        <v>56</v>
      </c>
      <c r="F27" s="12" t="s">
        <v>192</v>
      </c>
    </row>
    <row r="29" spans="1:6" x14ac:dyDescent="0.25">
      <c r="A29" s="7" t="s">
        <v>193</v>
      </c>
      <c r="B29" s="7"/>
      <c r="C29" s="7"/>
      <c r="D29" s="7"/>
      <c r="E29" s="7"/>
      <c r="F29" s="7"/>
    </row>
    <row r="30" spans="1:6" x14ac:dyDescent="0.25">
      <c r="A30" s="5" t="s">
        <v>194</v>
      </c>
      <c r="B30" s="5"/>
      <c r="C30" s="10">
        <v>500</v>
      </c>
      <c r="D30" s="5" t="s">
        <v>195</v>
      </c>
      <c r="E30" s="5"/>
      <c r="F30" s="5"/>
    </row>
    <row r="31" spans="1:6" x14ac:dyDescent="0.25">
      <c r="A31" s="5" t="s">
        <v>196</v>
      </c>
      <c r="B31" s="5"/>
      <c r="C31" s="6">
        <v>0.03</v>
      </c>
      <c r="D31" s="5" t="s">
        <v>197</v>
      </c>
      <c r="E31" s="5"/>
      <c r="F31" s="5"/>
    </row>
    <row r="32" spans="1:6" x14ac:dyDescent="0.25">
      <c r="A32" s="5" t="s">
        <v>198</v>
      </c>
      <c r="B32" s="5"/>
      <c r="C32" s="11">
        <f>C30*C31</f>
      </c>
      <c r="D32" s="5" t="s">
        <v>199</v>
      </c>
      <c r="E32" s="5"/>
      <c r="F32" s="5"/>
    </row>
    <row r="33" spans="1:6" x14ac:dyDescent="0.25">
      <c r="A33" s="5" t="s">
        <v>200</v>
      </c>
      <c r="B33" s="5"/>
      <c r="C33" s="11">
        <f>C30-C32</f>
      </c>
      <c r="D33" s="5" t="s">
        <v>201</v>
      </c>
      <c r="E33" s="5"/>
      <c r="F33" s="5"/>
    </row>
    <row r="35" spans="1:6" x14ac:dyDescent="0.25">
      <c r="A35" s="7" t="s">
        <v>202</v>
      </c>
      <c r="B35" s="7"/>
      <c r="C35" s="7"/>
      <c r="D35" s="7"/>
      <c r="E35" s="7"/>
      <c r="F35" s="7"/>
    </row>
    <row r="36" spans="1:6" x14ac:dyDescent="0.25">
      <c r="A36" s="8" t="s">
        <v>129</v>
      </c>
      <c r="B36" s="8" t="s">
        <v>203</v>
      </c>
      <c r="C36" s="8" t="s">
        <v>204</v>
      </c>
      <c r="D36" s="8" t="s">
        <v>205</v>
      </c>
      <c r="E36" s="8" t="s">
        <v>80</v>
      </c>
      <c r="F36" s="8" t="s">
        <v>63</v>
      </c>
    </row>
    <row r="37" spans="1:6" x14ac:dyDescent="0.25">
      <c r="A37" s="5" t="s">
        <v>206</v>
      </c>
      <c r="B37" s="10">
        <v>0</v>
      </c>
      <c r="C37" s="10">
        <v>30</v>
      </c>
      <c r="D37" s="10">
        <v>10</v>
      </c>
      <c r="E37" s="11">
        <f>B37+C37-D37</f>
      </c>
      <c r="F37" s="5" t="s">
        <v>207</v>
      </c>
    </row>
    <row r="38" spans="1:6" x14ac:dyDescent="0.25">
      <c r="A38" s="5" t="s">
        <v>208</v>
      </c>
      <c r="B38" s="10">
        <v>40</v>
      </c>
      <c r="C38" s="10">
        <v>90</v>
      </c>
      <c r="D38" s="10">
        <v>60</v>
      </c>
      <c r="E38" s="11">
        <f>B38+C38-D38</f>
      </c>
      <c r="F38" s="5" t="s">
        <v>209</v>
      </c>
    </row>
    <row r="39" spans="1:6" x14ac:dyDescent="0.25">
      <c r="A39" s="5" t="s">
        <v>210</v>
      </c>
      <c r="B39" s="10">
        <v>0</v>
      </c>
      <c r="C39" s="11">
        <f>C32</f>
      </c>
      <c r="D39" s="10">
        <v>0</v>
      </c>
      <c r="E39" s="11">
        <f>B39+C39-D39</f>
      </c>
      <c r="F39" s="5" t="s">
        <v>211</v>
      </c>
    </row>
    <row r="41" spans="1:6" x14ac:dyDescent="0.25">
      <c r="A41" s="7" t="s">
        <v>212</v>
      </c>
      <c r="B41" s="7"/>
      <c r="C41" s="7"/>
      <c r="D41" s="7"/>
      <c r="E41" s="7"/>
      <c r="F41" s="7"/>
    </row>
    <row r="42" spans="1:6" x14ac:dyDescent="0.25">
      <c r="A42" s="8" t="s">
        <v>59</v>
      </c>
      <c r="B42" s="8" t="s">
        <v>60</v>
      </c>
      <c r="C42" s="8" t="s">
        <v>61</v>
      </c>
      <c r="D42" s="8" t="s">
        <v>62</v>
      </c>
      <c r="E42" s="8" t="s">
        <v>63</v>
      </c>
      <c r="F42" s="8"/>
    </row>
    <row r="43" spans="1:6" x14ac:dyDescent="0.25">
      <c r="A43" s="5" t="s">
        <v>213</v>
      </c>
      <c r="B43" s="5" t="s">
        <v>214</v>
      </c>
      <c r="C43" s="5" t="s">
        <v>215</v>
      </c>
      <c r="D43" s="11">
        <f>D38</f>
      </c>
      <c r="E43" s="5" t="s">
        <v>216</v>
      </c>
      <c r="F43" s="5"/>
    </row>
    <row r="44" spans="1:6" x14ac:dyDescent="0.25">
      <c r="A44" s="5" t="s">
        <v>217</v>
      </c>
      <c r="B44" s="5" t="s">
        <v>215</v>
      </c>
      <c r="C44" s="5" t="s">
        <v>210</v>
      </c>
      <c r="D44" s="11">
        <f>C32</f>
      </c>
      <c r="E44" s="5" t="s">
        <v>218</v>
      </c>
      <c r="F44" s="5"/>
    </row>
  </sheetData>
  <mergeCells count="39">
    <mergeCell ref="A1:F1"/>
    <mergeCell ref="A2:F2"/>
    <mergeCell ref="A4:F4"/>
    <mergeCell ref="A5:F5"/>
    <mergeCell ref="A6:F6"/>
    <mergeCell ref="A7:F7"/>
    <mergeCell ref="B8:F8"/>
    <mergeCell ref="B9:F9"/>
    <mergeCell ref="B10:F10"/>
    <mergeCell ref="A13:F13"/>
    <mergeCell ref="B14:D14"/>
    <mergeCell ref="E14:F14"/>
    <mergeCell ref="B15:D15"/>
    <mergeCell ref="E15:F15"/>
    <mergeCell ref="B16:D16"/>
    <mergeCell ref="E16:F16"/>
    <mergeCell ref="B17:D17"/>
    <mergeCell ref="E17:F17"/>
    <mergeCell ref="B18:D18"/>
    <mergeCell ref="E18:F18"/>
    <mergeCell ref="B19:D19"/>
    <mergeCell ref="E19:F19"/>
    <mergeCell ref="A21:F21"/>
    <mergeCell ref="A22:B22"/>
    <mergeCell ref="D22:F22"/>
    <mergeCell ref="A29:F29"/>
    <mergeCell ref="A30:B30"/>
    <mergeCell ref="D30:F30"/>
    <mergeCell ref="A31:B31"/>
    <mergeCell ref="D31:F31"/>
    <mergeCell ref="A32:B32"/>
    <mergeCell ref="D32:F32"/>
    <mergeCell ref="A33:B33"/>
    <mergeCell ref="D33:F33"/>
    <mergeCell ref="A35:F35"/>
    <mergeCell ref="A41:F41"/>
    <mergeCell ref="E42:F42"/>
    <mergeCell ref="E43:F43"/>
    <mergeCell ref="E44:F44"/>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FormatPr defaultRowHeight="15" outlineLevelRow="0" outlineLevelCol="0" x14ac:dyDescent="55"/>
  <cols>
    <col min="1" max="1" width="10" customWidth="1"/>
    <col min="2" max="3" width="16" customWidth="1"/>
    <col min="4" max="4" width="18" customWidth="1"/>
    <col min="5" max="5" width="15" customWidth="1"/>
    <col min="6" max="6" width="16" customWidth="1"/>
    <col min="7" max="8" width="18" customWidth="1"/>
    <col min="9" max="9" width="30" customWidth="1"/>
  </cols>
  <sheetData>
    <row r="1" ht="22" customHeight="1" spans="1:9" s="1" customFormat="1" x14ac:dyDescent="0.25">
      <c r="A1" s="1" t="s">
        <v>219</v>
      </c>
      <c r="B1" s="1"/>
      <c r="C1" s="1"/>
      <c r="D1" s="1"/>
      <c r="E1" s="1"/>
      <c r="F1" s="1"/>
      <c r="G1" s="1"/>
      <c r="H1" s="1"/>
      <c r="I1" s="1"/>
    </row>
    <row r="2" spans="1:9" s="2" customFormat="1" x14ac:dyDescent="0.25">
      <c r="A2" s="2" t="s">
        <v>1</v>
      </c>
      <c r="B2" s="2"/>
      <c r="C2" s="2"/>
      <c r="D2" s="2"/>
      <c r="E2" s="2"/>
      <c r="F2" s="2"/>
      <c r="G2" s="2"/>
      <c r="H2" s="2"/>
      <c r="I2" s="2"/>
    </row>
    <row r="4" spans="1:9" x14ac:dyDescent="0.25">
      <c r="A4" s="3" t="s">
        <v>2</v>
      </c>
      <c r="B4" s="3"/>
      <c r="C4" s="3"/>
      <c r="D4" s="3"/>
      <c r="E4" s="3"/>
      <c r="F4" s="3"/>
      <c r="G4" s="3"/>
      <c r="H4" s="3"/>
      <c r="I4" s="3"/>
    </row>
    <row r="5" spans="1:9" x14ac:dyDescent="0.25">
      <c r="A5" s="4" t="s">
        <v>220</v>
      </c>
      <c r="B5" s="4"/>
      <c r="C5" s="4"/>
      <c r="D5" s="4"/>
      <c r="E5" s="4"/>
      <c r="F5" s="4"/>
      <c r="G5" s="4"/>
      <c r="H5" s="4"/>
      <c r="I5" s="4"/>
    </row>
    <row r="6" spans="1:9" x14ac:dyDescent="0.25">
      <c r="A6" s="4" t="s">
        <v>221</v>
      </c>
      <c r="B6" s="4"/>
      <c r="C6" s="4"/>
      <c r="D6" s="4"/>
      <c r="E6" s="4"/>
      <c r="F6" s="4"/>
      <c r="G6" s="4"/>
      <c r="H6" s="4"/>
      <c r="I6" s="4"/>
    </row>
    <row r="7" spans="1:9" x14ac:dyDescent="0.25">
      <c r="A7" s="4" t="s">
        <v>222</v>
      </c>
      <c r="B7" s="4"/>
      <c r="C7" s="4"/>
      <c r="D7" s="4"/>
      <c r="E7" s="4"/>
      <c r="F7" s="4"/>
      <c r="G7" s="4"/>
      <c r="H7" s="4"/>
      <c r="I7" s="4"/>
    </row>
    <row r="8" spans="1:9" x14ac:dyDescent="0.25">
      <c r="A8" s="5" t="s">
        <v>6</v>
      </c>
      <c r="B8" s="5" t="s">
        <v>7</v>
      </c>
      <c r="C8" s="5"/>
      <c r="D8" s="5"/>
      <c r="E8" s="5"/>
      <c r="F8" s="5"/>
      <c r="G8" s="5"/>
      <c r="H8" s="5"/>
      <c r="I8" s="5"/>
    </row>
    <row r="9" spans="1:9" x14ac:dyDescent="0.25">
      <c r="A9" s="5" t="s">
        <v>8</v>
      </c>
      <c r="B9" s="5" t="s">
        <v>223</v>
      </c>
      <c r="C9" s="5"/>
      <c r="D9" s="5"/>
      <c r="E9" s="5"/>
      <c r="F9" s="5"/>
      <c r="G9" s="5"/>
      <c r="H9" s="5"/>
      <c r="I9" s="5"/>
    </row>
    <row r="10" spans="1:9" x14ac:dyDescent="0.25">
      <c r="A10" s="5" t="s">
        <v>10</v>
      </c>
      <c r="B10" s="5" t="s">
        <v>224</v>
      </c>
      <c r="C10" s="5"/>
      <c r="D10" s="5"/>
      <c r="E10" s="5"/>
      <c r="F10" s="5"/>
      <c r="G10" s="5"/>
      <c r="H10" s="5"/>
      <c r="I10" s="5"/>
    </row>
    <row r="12" spans="1:9" x14ac:dyDescent="0.25">
      <c r="A12" s="5" t="s">
        <v>225</v>
      </c>
      <c r="B12" s="5"/>
      <c r="C12" s="6">
        <v>0.03</v>
      </c>
      <c r="D12" s="5" t="s">
        <v>226</v>
      </c>
      <c r="E12" s="5"/>
      <c r="F12" s="5"/>
      <c r="G12" s="5"/>
      <c r="H12" s="5"/>
      <c r="I12" s="5"/>
    </row>
    <row r="13" spans="1:9" x14ac:dyDescent="0.25">
      <c r="A13" s="5" t="s">
        <v>227</v>
      </c>
      <c r="B13" s="5"/>
      <c r="C13" s="10">
        <v>20</v>
      </c>
      <c r="D13" s="5" t="s">
        <v>228</v>
      </c>
      <c r="E13" s="5"/>
      <c r="F13" s="5"/>
      <c r="G13" s="5"/>
      <c r="H13" s="5"/>
      <c r="I13" s="5"/>
    </row>
    <row r="15" spans="1:9" x14ac:dyDescent="0.25">
      <c r="A15" s="7" t="s">
        <v>229</v>
      </c>
      <c r="B15" s="7"/>
      <c r="C15" s="7"/>
      <c r="D15" s="7"/>
      <c r="E15" s="7"/>
      <c r="F15" s="7"/>
      <c r="G15" s="7"/>
      <c r="H15" s="7"/>
      <c r="I15" s="7"/>
    </row>
    <row r="16" spans="1:9" x14ac:dyDescent="0.25">
      <c r="A16" s="8" t="s">
        <v>230</v>
      </c>
      <c r="B16" s="8" t="s">
        <v>231</v>
      </c>
      <c r="C16" s="8" t="s">
        <v>232</v>
      </c>
      <c r="D16" s="8" t="s">
        <v>233</v>
      </c>
      <c r="E16" s="8" t="s">
        <v>63</v>
      </c>
      <c r="F16" s="8"/>
      <c r="G16" s="8"/>
      <c r="H16" s="8"/>
      <c r="I16" s="8"/>
    </row>
    <row r="17" spans="1:9" x14ac:dyDescent="0.25">
      <c r="A17" s="5">
        <v>1</v>
      </c>
      <c r="B17" s="10">
        <v>20</v>
      </c>
      <c r="C17" s="17">
        <f>1/(1+$C$12)^A17</f>
      </c>
      <c r="D17" s="11">
        <f>B17*C17</f>
      </c>
      <c r="E17" s="5" t="s">
        <v>56</v>
      </c>
      <c r="F17" s="5"/>
      <c r="G17" s="5"/>
      <c r="H17" s="5"/>
      <c r="I17" s="5"/>
    </row>
    <row r="18" spans="1:9" x14ac:dyDescent="0.25">
      <c r="A18" s="5">
        <v>2</v>
      </c>
      <c r="B18" s="10">
        <v>20</v>
      </c>
      <c r="C18" s="17">
        <f>1/(1+$C$12)^A18</f>
      </c>
      <c r="D18" s="11">
        <f>B18*C18</f>
      </c>
      <c r="E18" s="5" t="s">
        <v>56</v>
      </c>
      <c r="F18" s="5"/>
      <c r="G18" s="5"/>
      <c r="H18" s="5"/>
      <c r="I18" s="5"/>
    </row>
    <row r="19" spans="1:9" x14ac:dyDescent="0.25">
      <c r="A19" s="5">
        <v>3</v>
      </c>
      <c r="B19" s="10">
        <v>20</v>
      </c>
      <c r="C19" s="17">
        <f>1/(1+$C$12)^A19</f>
      </c>
      <c r="D19" s="11">
        <f>B19*C19</f>
      </c>
      <c r="E19" s="5" t="s">
        <v>56</v>
      </c>
      <c r="F19" s="5"/>
      <c r="G19" s="5"/>
      <c r="H19" s="5"/>
      <c r="I19" s="5"/>
    </row>
    <row r="20" spans="1:9" x14ac:dyDescent="0.25">
      <c r="A20" s="5">
        <v>4</v>
      </c>
      <c r="B20" s="10">
        <v>20</v>
      </c>
      <c r="C20" s="17">
        <f>1/(1+$C$12)^A20</f>
      </c>
      <c r="D20" s="11">
        <f>B20*C20</f>
      </c>
      <c r="E20" s="5" t="s">
        <v>56</v>
      </c>
      <c r="F20" s="5"/>
      <c r="G20" s="5"/>
      <c r="H20" s="5"/>
      <c r="I20" s="5"/>
    </row>
    <row r="21" spans="1:9" x14ac:dyDescent="0.25">
      <c r="A21" s="5">
        <v>5</v>
      </c>
      <c r="B21" s="10">
        <v>20</v>
      </c>
      <c r="C21" s="17">
        <f>1/(1+$C$12)^A21</f>
      </c>
      <c r="D21" s="11">
        <f>B21*C21</f>
      </c>
      <c r="E21" s="5" t="s">
        <v>56</v>
      </c>
      <c r="F21" s="5"/>
      <c r="G21" s="5"/>
      <c r="H21" s="5"/>
      <c r="I21" s="5"/>
    </row>
    <row r="22" spans="1:9" x14ac:dyDescent="0.25">
      <c r="A22" s="12" t="s">
        <v>191</v>
      </c>
      <c r="B22" s="13">
        <f>SUM(B17:B21)</f>
      </c>
      <c r="C22" s="12" t="s">
        <v>56</v>
      </c>
      <c r="D22" s="13">
        <f>SUM(D17:D21)</f>
      </c>
      <c r="E22" s="12" t="s">
        <v>234</v>
      </c>
      <c r="F22" s="12"/>
      <c r="G22" s="12"/>
      <c r="H22" s="12"/>
      <c r="I22" s="12"/>
    </row>
    <row r="24" spans="1:9" x14ac:dyDescent="0.25">
      <c r="A24" s="7" t="s">
        <v>235</v>
      </c>
      <c r="B24" s="7"/>
      <c r="C24" s="7"/>
      <c r="D24" s="7"/>
      <c r="E24" s="7"/>
      <c r="F24" s="7"/>
      <c r="G24" s="7"/>
      <c r="H24" s="7"/>
      <c r="I24" s="7"/>
    </row>
    <row r="25" spans="1:9" x14ac:dyDescent="0.25">
      <c r="A25" s="8" t="s">
        <v>230</v>
      </c>
      <c r="B25" s="8" t="s">
        <v>236</v>
      </c>
      <c r="C25" s="8" t="s">
        <v>237</v>
      </c>
      <c r="D25" s="8" t="s">
        <v>238</v>
      </c>
      <c r="E25" s="8" t="s">
        <v>239</v>
      </c>
      <c r="F25" s="8" t="s">
        <v>240</v>
      </c>
      <c r="G25" s="8" t="s">
        <v>241</v>
      </c>
      <c r="H25" s="8" t="s">
        <v>242</v>
      </c>
      <c r="I25" s="8" t="s">
        <v>63</v>
      </c>
    </row>
    <row r="26" spans="1:9" x14ac:dyDescent="0.25">
      <c r="A26" s="5">
        <v>1</v>
      </c>
      <c r="B26" s="11">
        <f>$D$22</f>
      </c>
      <c r="C26" s="11">
        <f>B17</f>
      </c>
      <c r="D26" s="11">
        <f>B26*$C$12</f>
      </c>
      <c r="E26" s="11">
        <f>C26-D26</f>
      </c>
      <c r="F26" s="11">
        <f>B26-E26</f>
      </c>
      <c r="G26" s="11">
        <f>$D$22/5</f>
      </c>
      <c r="H26" s="11">
        <f>$D$22-$D$22/5*A26</f>
      </c>
      <c r="I26" s="5" t="s">
        <v>56</v>
      </c>
    </row>
    <row r="27" spans="1:9" x14ac:dyDescent="0.25">
      <c r="A27" s="5">
        <v>2</v>
      </c>
      <c r="B27" s="11">
        <f>F26</f>
      </c>
      <c r="C27" s="11">
        <f>B18</f>
      </c>
      <c r="D27" s="11">
        <f>B27*$C$12</f>
      </c>
      <c r="E27" s="11">
        <f>C27-D27</f>
      </c>
      <c r="F27" s="11">
        <f>B27-E27</f>
      </c>
      <c r="G27" s="11">
        <f>$D$22/5</f>
      </c>
      <c r="H27" s="11">
        <f>$D$22-$D$22/5*A27</f>
      </c>
      <c r="I27" s="5" t="s">
        <v>56</v>
      </c>
    </row>
    <row r="28" spans="1:9" x14ac:dyDescent="0.25">
      <c r="A28" s="5">
        <v>3</v>
      </c>
      <c r="B28" s="11">
        <f>F27</f>
      </c>
      <c r="C28" s="11">
        <f>B19</f>
      </c>
      <c r="D28" s="11">
        <f>B28*$C$12</f>
      </c>
      <c r="E28" s="11">
        <f>C28-D28</f>
      </c>
      <c r="F28" s="11">
        <f>B28-E28</f>
      </c>
      <c r="G28" s="11">
        <f>$D$22/5</f>
      </c>
      <c r="H28" s="11">
        <f>$D$22-$D$22/5*A28</f>
      </c>
      <c r="I28" s="5" t="s">
        <v>56</v>
      </c>
    </row>
    <row r="29" spans="1:9" x14ac:dyDescent="0.25">
      <c r="A29" s="5">
        <v>4</v>
      </c>
      <c r="B29" s="11">
        <f>F28</f>
      </c>
      <c r="C29" s="11">
        <f>B20</f>
      </c>
      <c r="D29" s="11">
        <f>B29*$C$12</f>
      </c>
      <c r="E29" s="11">
        <f>C29-D29</f>
      </c>
      <c r="F29" s="11">
        <f>B29-E29</f>
      </c>
      <c r="G29" s="11">
        <f>$D$22/5</f>
      </c>
      <c r="H29" s="11">
        <f>$D$22-$D$22/5*A29</f>
      </c>
      <c r="I29" s="5" t="s">
        <v>56</v>
      </c>
    </row>
    <row r="30" spans="1:9" x14ac:dyDescent="0.25">
      <c r="A30" s="5">
        <v>5</v>
      </c>
      <c r="B30" s="11">
        <f>F29</f>
      </c>
      <c r="C30" s="11">
        <f>B21</f>
      </c>
      <c r="D30" s="11">
        <f>B30*$C$12</f>
      </c>
      <c r="E30" s="11">
        <f>C30-D30</f>
      </c>
      <c r="F30" s="11">
        <f>B30-E30</f>
      </c>
      <c r="G30" s="11">
        <f>$D$22/5</f>
      </c>
      <c r="H30" s="11">
        <f>$D$22-$D$22/5*A30</f>
      </c>
      <c r="I30" s="5" t="s">
        <v>243</v>
      </c>
    </row>
    <row r="31" spans="1:9" x14ac:dyDescent="0.25">
      <c r="A31" s="12" t="s">
        <v>191</v>
      </c>
      <c r="B31" s="12" t="s">
        <v>56</v>
      </c>
      <c r="C31" s="13">
        <f>SUM(C26:C30)</f>
      </c>
      <c r="D31" s="13">
        <f>SUM(D26:D30)</f>
      </c>
      <c r="E31" s="13">
        <f>SUM(E26:E30)</f>
      </c>
      <c r="F31" s="12" t="s">
        <v>56</v>
      </c>
      <c r="G31" s="13">
        <f>SUM(G26:G30)</f>
      </c>
      <c r="H31" s="12" t="s">
        <v>56</v>
      </c>
      <c r="I31" s="12" t="s">
        <v>244</v>
      </c>
    </row>
    <row r="32" spans="1:9" x14ac:dyDescent="0.25">
      <c r="A32" s="4" t="s">
        <v>245</v>
      </c>
      <c r="B32" s="4"/>
      <c r="C32" s="4"/>
      <c r="D32" s="4"/>
      <c r="E32" s="4"/>
      <c r="F32" s="4"/>
      <c r="G32" s="4"/>
      <c r="H32" s="4"/>
      <c r="I32" s="4"/>
    </row>
    <row r="34" spans="1:9" x14ac:dyDescent="0.25">
      <c r="A34" s="7" t="s">
        <v>246</v>
      </c>
      <c r="B34" s="7"/>
      <c r="C34" s="7"/>
      <c r="D34" s="7"/>
      <c r="E34" s="7"/>
      <c r="F34" s="7"/>
      <c r="G34" s="7"/>
      <c r="H34" s="7"/>
      <c r="I34" s="7"/>
    </row>
    <row r="35" spans="1:9" x14ac:dyDescent="0.25">
      <c r="A35" s="8" t="s">
        <v>59</v>
      </c>
      <c r="B35" s="8"/>
      <c r="C35" s="8" t="s">
        <v>60</v>
      </c>
      <c r="D35" s="8" t="s">
        <v>61</v>
      </c>
      <c r="E35" s="8" t="s">
        <v>62</v>
      </c>
      <c r="F35" s="8" t="s">
        <v>63</v>
      </c>
      <c r="G35" s="8"/>
      <c r="H35" s="8"/>
      <c r="I35" s="8"/>
    </row>
    <row r="36" spans="1:9" x14ac:dyDescent="0.25">
      <c r="A36" s="5" t="s">
        <v>247</v>
      </c>
      <c r="B36" s="5"/>
      <c r="C36" s="5" t="s">
        <v>248</v>
      </c>
      <c r="D36" s="5" t="s">
        <v>249</v>
      </c>
      <c r="E36" s="11">
        <f>$D$22</f>
      </c>
      <c r="F36" s="5" t="s">
        <v>250</v>
      </c>
      <c r="G36" s="5"/>
      <c r="H36" s="5"/>
      <c r="I36" s="5"/>
    </row>
    <row r="37" spans="1:9" x14ac:dyDescent="0.25">
      <c r="A37" s="5" t="s">
        <v>251</v>
      </c>
      <c r="B37" s="5"/>
      <c r="C37" s="5" t="s">
        <v>249</v>
      </c>
      <c r="D37" s="5" t="s">
        <v>252</v>
      </c>
      <c r="E37" s="11">
        <f>E26</f>
      </c>
      <c r="F37" s="5" t="s">
        <v>253</v>
      </c>
      <c r="G37" s="5"/>
      <c r="H37" s="5"/>
      <c r="I37" s="5"/>
    </row>
    <row r="38" spans="1:9" x14ac:dyDescent="0.25">
      <c r="A38" s="5" t="s">
        <v>254</v>
      </c>
      <c r="B38" s="5"/>
      <c r="C38" s="5" t="s">
        <v>255</v>
      </c>
      <c r="D38" s="5" t="s">
        <v>252</v>
      </c>
      <c r="E38" s="11">
        <f>D26</f>
      </c>
      <c r="F38" s="5" t="s">
        <v>256</v>
      </c>
      <c r="G38" s="5"/>
      <c r="H38" s="5"/>
      <c r="I38" s="5"/>
    </row>
    <row r="39" spans="1:9" x14ac:dyDescent="0.25">
      <c r="A39" s="5" t="s">
        <v>257</v>
      </c>
      <c r="B39" s="5"/>
      <c r="C39" s="5" t="s">
        <v>258</v>
      </c>
      <c r="D39" s="5" t="s">
        <v>259</v>
      </c>
      <c r="E39" s="11">
        <f>G26</f>
      </c>
      <c r="F39" s="5" t="s">
        <v>260</v>
      </c>
      <c r="G39" s="5"/>
      <c r="H39" s="5"/>
      <c r="I39" s="5"/>
    </row>
    <row r="40" spans="1:9" x14ac:dyDescent="0.25">
      <c r="A40" s="4" t="s">
        <v>261</v>
      </c>
      <c r="B40" s="4"/>
      <c r="C40" s="4"/>
      <c r="D40" s="4"/>
      <c r="E40" s="4"/>
      <c r="F40" s="4"/>
      <c r="G40" s="4"/>
      <c r="H40" s="4"/>
      <c r="I40" s="4"/>
    </row>
  </sheetData>
  <mergeCells count="35">
    <mergeCell ref="A1:I1"/>
    <mergeCell ref="A2:I2"/>
    <mergeCell ref="A4:I4"/>
    <mergeCell ref="A5:I5"/>
    <mergeCell ref="A6:I6"/>
    <mergeCell ref="A7:I7"/>
    <mergeCell ref="B8:I8"/>
    <mergeCell ref="B9:I9"/>
    <mergeCell ref="B10:I10"/>
    <mergeCell ref="A12:B12"/>
    <mergeCell ref="D12:I12"/>
    <mergeCell ref="A13:B13"/>
    <mergeCell ref="D13:I13"/>
    <mergeCell ref="A15:I15"/>
    <mergeCell ref="E16:I16"/>
    <mergeCell ref="E17:I17"/>
    <mergeCell ref="E18:I18"/>
    <mergeCell ref="E19:I19"/>
    <mergeCell ref="E20:I20"/>
    <mergeCell ref="E21:I21"/>
    <mergeCell ref="E22:I22"/>
    <mergeCell ref="A24:I24"/>
    <mergeCell ref="A32:I32"/>
    <mergeCell ref="A34:I34"/>
    <mergeCell ref="A35:B35"/>
    <mergeCell ref="F35:I35"/>
    <mergeCell ref="A36:B36"/>
    <mergeCell ref="F36:I36"/>
    <mergeCell ref="A37:B37"/>
    <mergeCell ref="F37:I37"/>
    <mergeCell ref="A38:B38"/>
    <mergeCell ref="F38:I38"/>
    <mergeCell ref="A39:B39"/>
    <mergeCell ref="F39:I39"/>
    <mergeCell ref="A40:I40"/>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FormatPr defaultRowHeight="15" outlineLevelRow="0" outlineLevelCol="0" x14ac:dyDescent="55"/>
  <cols>
    <col min="1" max="1" width="18" customWidth="1"/>
    <col min="2" max="2" width="20" customWidth="1"/>
    <col min="3" max="5" width="17" customWidth="1"/>
    <col min="6" max="6" width="16" customWidth="1"/>
    <col min="7" max="7" width="40" customWidth="1"/>
  </cols>
  <sheetData>
    <row r="1" ht="22" customHeight="1" spans="1:7" s="1" customFormat="1" x14ac:dyDescent="0.25">
      <c r="A1" s="1" t="s">
        <v>262</v>
      </c>
      <c r="B1" s="1"/>
      <c r="C1" s="1"/>
      <c r="D1" s="1"/>
      <c r="E1" s="1"/>
      <c r="F1" s="1"/>
      <c r="G1" s="1"/>
    </row>
    <row r="2" spans="1:7" s="2" customFormat="1" x14ac:dyDescent="0.25">
      <c r="A2" s="2" t="s">
        <v>1</v>
      </c>
      <c r="B2" s="2"/>
      <c r="C2" s="2"/>
      <c r="D2" s="2"/>
      <c r="E2" s="2"/>
      <c r="F2" s="2"/>
      <c r="G2" s="2"/>
    </row>
    <row r="4" spans="1:7" x14ac:dyDescent="0.25">
      <c r="A4" s="3" t="s">
        <v>2</v>
      </c>
      <c r="B4" s="3"/>
      <c r="C4" s="3"/>
      <c r="D4" s="3"/>
      <c r="E4" s="3"/>
      <c r="F4" s="3"/>
      <c r="G4" s="3"/>
    </row>
    <row r="5" spans="1:7" x14ac:dyDescent="0.25">
      <c r="A5" s="4" t="s">
        <v>263</v>
      </c>
      <c r="B5" s="4"/>
      <c r="C5" s="4"/>
      <c r="D5" s="4"/>
      <c r="E5" s="4"/>
      <c r="F5" s="4"/>
      <c r="G5" s="4"/>
    </row>
    <row r="6" spans="1:7" x14ac:dyDescent="0.25">
      <c r="A6" s="4" t="s">
        <v>264</v>
      </c>
      <c r="B6" s="4"/>
      <c r="C6" s="4"/>
      <c r="D6" s="4"/>
      <c r="E6" s="4"/>
      <c r="F6" s="4"/>
      <c r="G6" s="4"/>
    </row>
    <row r="7" spans="1:7" x14ac:dyDescent="0.25">
      <c r="A7" s="4" t="s">
        <v>265</v>
      </c>
      <c r="B7" s="4"/>
      <c r="C7" s="4"/>
      <c r="D7" s="4"/>
      <c r="E7" s="4"/>
      <c r="F7" s="4"/>
      <c r="G7" s="4"/>
    </row>
    <row r="8" spans="1:7" x14ac:dyDescent="0.25">
      <c r="A8" s="5" t="s">
        <v>6</v>
      </c>
      <c r="B8" s="5" t="s">
        <v>7</v>
      </c>
      <c r="C8" s="5"/>
      <c r="D8" s="5"/>
      <c r="E8" s="5"/>
      <c r="F8" s="5"/>
      <c r="G8" s="5"/>
    </row>
    <row r="9" spans="1:7" x14ac:dyDescent="0.25">
      <c r="A9" s="5" t="s">
        <v>8</v>
      </c>
      <c r="B9" s="5" t="s">
        <v>266</v>
      </c>
      <c r="C9" s="5"/>
      <c r="D9" s="5"/>
      <c r="E9" s="5"/>
      <c r="F9" s="5"/>
      <c r="G9" s="5"/>
    </row>
    <row r="11" spans="1:7" x14ac:dyDescent="0.25">
      <c r="A11" s="5" t="s">
        <v>267</v>
      </c>
      <c r="B11" s="5"/>
      <c r="C11" s="6">
        <v>0.02</v>
      </c>
      <c r="D11" s="5" t="s">
        <v>268</v>
      </c>
      <c r="E11" s="5"/>
      <c r="F11" s="5"/>
      <c r="G11" s="5"/>
    </row>
    <row r="13" spans="1:7" x14ac:dyDescent="0.25">
      <c r="A13" s="7" t="s">
        <v>269</v>
      </c>
      <c r="B13" s="7"/>
      <c r="C13" s="7"/>
      <c r="D13" s="7"/>
      <c r="E13" s="7"/>
      <c r="F13" s="7"/>
      <c r="G13" s="7"/>
    </row>
    <row r="14" spans="1:7" x14ac:dyDescent="0.25">
      <c r="A14" s="8" t="s">
        <v>129</v>
      </c>
      <c r="B14" s="8"/>
      <c r="C14" s="8" t="s">
        <v>62</v>
      </c>
      <c r="D14" s="8" t="s">
        <v>270</v>
      </c>
      <c r="E14" s="8"/>
      <c r="F14" s="8"/>
      <c r="G14" s="8"/>
    </row>
    <row r="15" spans="1:7" x14ac:dyDescent="0.25">
      <c r="A15" s="5" t="s">
        <v>271</v>
      </c>
      <c r="B15" s="5"/>
      <c r="C15" s="10">
        <v>100</v>
      </c>
      <c r="D15" s="5" t="s">
        <v>272</v>
      </c>
      <c r="E15" s="5"/>
      <c r="F15" s="5"/>
      <c r="G15" s="5"/>
    </row>
    <row r="16" spans="1:7" x14ac:dyDescent="0.25">
      <c r="A16" s="12" t="s">
        <v>273</v>
      </c>
      <c r="B16" s="12"/>
      <c r="C16" s="13">
        <f>C15/(1+$C$11)^5</f>
      </c>
      <c r="D16" s="12" t="s">
        <v>274</v>
      </c>
      <c r="E16" s="12"/>
      <c r="F16" s="12"/>
      <c r="G16" s="12"/>
    </row>
    <row r="17" spans="1:7" x14ac:dyDescent="0.25">
      <c r="A17" s="4" t="s">
        <v>275</v>
      </c>
      <c r="B17" s="4"/>
      <c r="C17" s="4"/>
      <c r="D17" s="4"/>
      <c r="E17" s="4"/>
      <c r="F17" s="4"/>
      <c r="G17" s="4"/>
    </row>
    <row r="19" spans="1:7" x14ac:dyDescent="0.25">
      <c r="A19" s="7" t="s">
        <v>276</v>
      </c>
      <c r="B19" s="7"/>
      <c r="C19" s="7"/>
      <c r="D19" s="7"/>
      <c r="E19" s="7"/>
      <c r="F19" s="7"/>
      <c r="G19" s="7"/>
    </row>
    <row r="20" spans="1:7" x14ac:dyDescent="0.25">
      <c r="A20" s="8" t="s">
        <v>230</v>
      </c>
      <c r="B20" s="8" t="s">
        <v>203</v>
      </c>
      <c r="C20" s="8" t="s">
        <v>238</v>
      </c>
      <c r="D20" s="8" t="s">
        <v>80</v>
      </c>
      <c r="E20" s="8" t="s">
        <v>63</v>
      </c>
      <c r="F20" s="8"/>
      <c r="G20" s="8"/>
    </row>
    <row r="21" spans="1:7" x14ac:dyDescent="0.25">
      <c r="A21" s="5">
        <v>1</v>
      </c>
      <c r="B21" s="11">
        <f>$C$16</f>
      </c>
      <c r="C21" s="11">
        <f>B21*$C$11</f>
      </c>
      <c r="D21" s="11">
        <f>B21+C21</f>
      </c>
      <c r="E21" s="5" t="s">
        <v>56</v>
      </c>
      <c r="F21" s="5"/>
      <c r="G21" s="5"/>
    </row>
    <row r="22" spans="1:7" x14ac:dyDescent="0.25">
      <c r="A22" s="5">
        <v>2</v>
      </c>
      <c r="B22" s="11">
        <f>D21</f>
      </c>
      <c r="C22" s="11">
        <f>B22*$C$11</f>
      </c>
      <c r="D22" s="11">
        <f>B22+C22</f>
      </c>
      <c r="E22" s="5" t="s">
        <v>56</v>
      </c>
      <c r="F22" s="5"/>
      <c r="G22" s="5"/>
    </row>
    <row r="23" spans="1:7" x14ac:dyDescent="0.25">
      <c r="A23" s="5">
        <v>3</v>
      </c>
      <c r="B23" s="11">
        <f>D22</f>
      </c>
      <c r="C23" s="11">
        <f>B23*$C$11</f>
      </c>
      <c r="D23" s="11">
        <f>B23+C23</f>
      </c>
      <c r="E23" s="5" t="s">
        <v>56</v>
      </c>
      <c r="F23" s="5"/>
      <c r="G23" s="5"/>
    </row>
    <row r="24" spans="1:7" x14ac:dyDescent="0.25">
      <c r="A24" s="5">
        <v>4</v>
      </c>
      <c r="B24" s="11">
        <f>D23</f>
      </c>
      <c r="C24" s="11">
        <f>B24*$C$11</f>
      </c>
      <c r="D24" s="11">
        <f>B24+C24</f>
      </c>
      <c r="E24" s="5" t="s">
        <v>56</v>
      </c>
      <c r="F24" s="5"/>
      <c r="G24" s="5"/>
    </row>
    <row r="25" spans="1:7" x14ac:dyDescent="0.25">
      <c r="A25" s="5">
        <v>5</v>
      </c>
      <c r="B25" s="11">
        <f>D24</f>
      </c>
      <c r="C25" s="11">
        <f>B25*$C$11</f>
      </c>
      <c r="D25" s="11">
        <f>B25+C25</f>
      </c>
      <c r="E25" s="5" t="s">
        <v>277</v>
      </c>
      <c r="F25" s="5"/>
      <c r="G25" s="5"/>
    </row>
    <row r="26" spans="1:7" x14ac:dyDescent="0.25">
      <c r="A26" s="12" t="s">
        <v>278</v>
      </c>
      <c r="B26" s="12" t="s">
        <v>56</v>
      </c>
      <c r="C26" s="13">
        <f>SUM(C21:C25)</f>
      </c>
      <c r="D26" s="12" t="s">
        <v>56</v>
      </c>
      <c r="E26" s="12" t="s">
        <v>279</v>
      </c>
      <c r="F26" s="12"/>
      <c r="G26" s="12"/>
    </row>
    <row r="28" spans="1:7" x14ac:dyDescent="0.25">
      <c r="A28" s="7" t="s">
        <v>280</v>
      </c>
      <c r="B28" s="7"/>
      <c r="C28" s="7"/>
      <c r="D28" s="7"/>
      <c r="E28" s="7"/>
      <c r="F28" s="7"/>
      <c r="G28" s="7"/>
    </row>
    <row r="29" spans="1:7" x14ac:dyDescent="0.25">
      <c r="A29" s="8" t="s">
        <v>230</v>
      </c>
      <c r="B29" s="8" t="s">
        <v>281</v>
      </c>
      <c r="C29" s="8" t="s">
        <v>258</v>
      </c>
      <c r="D29" s="8" t="s">
        <v>282</v>
      </c>
      <c r="E29" s="8" t="s">
        <v>63</v>
      </c>
      <c r="F29" s="8"/>
      <c r="G29" s="8"/>
    </row>
    <row r="30" spans="1:7" x14ac:dyDescent="0.25">
      <c r="A30" s="5">
        <v>1</v>
      </c>
      <c r="B30" s="11">
        <f>$C$16</f>
      </c>
      <c r="C30" s="11">
        <f>$C$16/5</f>
      </c>
      <c r="D30" s="11">
        <f>B30-C30</f>
      </c>
      <c r="E30" s="5" t="s">
        <v>283</v>
      </c>
      <c r="F30" s="5"/>
      <c r="G30" s="5"/>
    </row>
    <row r="31" spans="1:7" x14ac:dyDescent="0.25">
      <c r="A31" s="5">
        <v>2</v>
      </c>
      <c r="B31" s="11">
        <f>D30</f>
      </c>
      <c r="C31" s="11">
        <f>$C$16/5</f>
      </c>
      <c r="D31" s="11">
        <f>B31-C31</f>
      </c>
      <c r="E31" s="5" t="s">
        <v>56</v>
      </c>
      <c r="F31" s="5"/>
      <c r="G31" s="5"/>
    </row>
    <row r="32" spans="1:7" x14ac:dyDescent="0.25">
      <c r="A32" s="5">
        <v>3</v>
      </c>
      <c r="B32" s="11">
        <f>D31</f>
      </c>
      <c r="C32" s="11">
        <f>$C$16/5</f>
      </c>
      <c r="D32" s="11">
        <f>B32-C32</f>
      </c>
      <c r="E32" s="5" t="s">
        <v>56</v>
      </c>
      <c r="F32" s="5"/>
      <c r="G32" s="5"/>
    </row>
    <row r="33" spans="1:7" x14ac:dyDescent="0.25">
      <c r="A33" s="5">
        <v>4</v>
      </c>
      <c r="B33" s="11">
        <f>D32</f>
      </c>
      <c r="C33" s="11">
        <f>$C$16/5</f>
      </c>
      <c r="D33" s="11">
        <f>B33-C33</f>
      </c>
      <c r="E33" s="5" t="s">
        <v>56</v>
      </c>
      <c r="F33" s="5"/>
      <c r="G33" s="5"/>
    </row>
    <row r="34" spans="1:7" x14ac:dyDescent="0.25">
      <c r="A34" s="5">
        <v>5</v>
      </c>
      <c r="B34" s="11">
        <f>D33</f>
      </c>
      <c r="C34" s="11">
        <f>$C$16/5</f>
      </c>
      <c r="D34" s="11">
        <f>B34-C34</f>
      </c>
      <c r="E34" s="5" t="s">
        <v>56</v>
      </c>
      <c r="F34" s="5"/>
      <c r="G34" s="5"/>
    </row>
    <row r="36" spans="1:7" x14ac:dyDescent="0.25">
      <c r="A36" s="7" t="s">
        <v>58</v>
      </c>
      <c r="B36" s="7"/>
      <c r="C36" s="7"/>
      <c r="D36" s="7"/>
      <c r="E36" s="7"/>
      <c r="F36" s="7"/>
      <c r="G36" s="7"/>
    </row>
    <row r="37" spans="1:7" x14ac:dyDescent="0.25">
      <c r="A37" s="8" t="s">
        <v>59</v>
      </c>
      <c r="B37" s="8" t="s">
        <v>60</v>
      </c>
      <c r="C37" s="8" t="s">
        <v>61</v>
      </c>
      <c r="D37" s="8" t="s">
        <v>62</v>
      </c>
      <c r="E37" s="8" t="s">
        <v>63</v>
      </c>
      <c r="F37" s="8"/>
      <c r="G37" s="8"/>
    </row>
    <row r="38" spans="1:7" x14ac:dyDescent="0.25">
      <c r="A38" s="5" t="s">
        <v>284</v>
      </c>
      <c r="B38" s="5" t="s">
        <v>285</v>
      </c>
      <c r="C38" s="5" t="s">
        <v>286</v>
      </c>
      <c r="D38" s="11">
        <f>C16</f>
      </c>
      <c r="E38" s="5" t="s">
        <v>287</v>
      </c>
      <c r="F38" s="5"/>
      <c r="G38" s="5"/>
    </row>
    <row r="39" spans="1:7" x14ac:dyDescent="0.25">
      <c r="A39" s="5" t="s">
        <v>288</v>
      </c>
      <c r="B39" s="5" t="s">
        <v>289</v>
      </c>
      <c r="C39" s="5" t="s">
        <v>286</v>
      </c>
      <c r="D39" s="11">
        <f>C21</f>
      </c>
      <c r="E39" s="5" t="s">
        <v>290</v>
      </c>
      <c r="F39" s="5"/>
      <c r="G39" s="5"/>
    </row>
    <row r="40" spans="1:7" x14ac:dyDescent="0.25">
      <c r="A40" s="5" t="s">
        <v>291</v>
      </c>
      <c r="B40" s="5" t="s">
        <v>258</v>
      </c>
      <c r="C40" s="5" t="s">
        <v>292</v>
      </c>
      <c r="D40" s="11">
        <f>C30</f>
      </c>
      <c r="E40" s="5" t="s">
        <v>293</v>
      </c>
      <c r="F40" s="5"/>
      <c r="G40" s="5"/>
    </row>
    <row r="41" spans="1:7" x14ac:dyDescent="0.25">
      <c r="A41" s="5" t="s">
        <v>294</v>
      </c>
      <c r="B41" s="5" t="s">
        <v>286</v>
      </c>
      <c r="C41" s="5" t="s">
        <v>252</v>
      </c>
      <c r="D41" s="11">
        <f>C15</f>
      </c>
      <c r="E41" s="5" t="s">
        <v>295</v>
      </c>
      <c r="F41" s="5"/>
      <c r="G41" s="5"/>
    </row>
    <row r="42" spans="1:7" x14ac:dyDescent="0.25">
      <c r="A42" s="4" t="s">
        <v>296</v>
      </c>
      <c r="B42" s="4"/>
      <c r="C42" s="4"/>
      <c r="D42" s="4"/>
      <c r="E42" s="4"/>
      <c r="F42" s="4"/>
      <c r="G42" s="4"/>
    </row>
  </sheetData>
  <mergeCells count="40">
    <mergeCell ref="A1:G1"/>
    <mergeCell ref="A2:G2"/>
    <mergeCell ref="A4:G4"/>
    <mergeCell ref="A5:G5"/>
    <mergeCell ref="A6:G6"/>
    <mergeCell ref="A7:G7"/>
    <mergeCell ref="B8:G8"/>
    <mergeCell ref="B9:G9"/>
    <mergeCell ref="A11:B11"/>
    <mergeCell ref="D11:G11"/>
    <mergeCell ref="A13:G13"/>
    <mergeCell ref="A14:B14"/>
    <mergeCell ref="D14:G14"/>
    <mergeCell ref="A15:B15"/>
    <mergeCell ref="D15:G15"/>
    <mergeCell ref="A16:B16"/>
    <mergeCell ref="D16:G16"/>
    <mergeCell ref="A17:G17"/>
    <mergeCell ref="A19:G19"/>
    <mergeCell ref="E20:G20"/>
    <mergeCell ref="E21:G21"/>
    <mergeCell ref="E22:G22"/>
    <mergeCell ref="E23:G23"/>
    <mergeCell ref="E24:G24"/>
    <mergeCell ref="E25:G25"/>
    <mergeCell ref="E26:G26"/>
    <mergeCell ref="A28:G28"/>
    <mergeCell ref="E29:G29"/>
    <mergeCell ref="E30:G30"/>
    <mergeCell ref="E31:G31"/>
    <mergeCell ref="E32:G32"/>
    <mergeCell ref="E33:G33"/>
    <mergeCell ref="E34:G34"/>
    <mergeCell ref="A36:G36"/>
    <mergeCell ref="E37:G37"/>
    <mergeCell ref="E38:G38"/>
    <mergeCell ref="E39:G39"/>
    <mergeCell ref="E40:G40"/>
    <mergeCell ref="E41:G41"/>
    <mergeCell ref="A42:G42"/>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FormatPr defaultRowHeight="15" outlineLevelRow="0" outlineLevelCol="0" x14ac:dyDescent="55"/>
  <cols>
    <col min="1" max="1" width="28" customWidth="1"/>
    <col min="2" max="5" width="16" customWidth="1"/>
    <col min="6" max="6" width="42" customWidth="1"/>
  </cols>
  <sheetData>
    <row r="1" ht="22" customHeight="1" spans="1:6" s="1" customFormat="1" x14ac:dyDescent="0.25">
      <c r="A1" s="1" t="s">
        <v>297</v>
      </c>
      <c r="B1" s="1"/>
      <c r="C1" s="1"/>
      <c r="D1" s="1"/>
      <c r="E1" s="1"/>
      <c r="F1" s="1"/>
    </row>
    <row r="2" spans="1:6" s="2" customFormat="1" x14ac:dyDescent="0.25">
      <c r="A2" s="2" t="s">
        <v>1</v>
      </c>
      <c r="B2" s="2"/>
      <c r="C2" s="2"/>
      <c r="D2" s="2"/>
      <c r="E2" s="2"/>
      <c r="F2" s="2"/>
    </row>
    <row r="4" spans="1:6" x14ac:dyDescent="0.25">
      <c r="A4" s="3" t="s">
        <v>2</v>
      </c>
      <c r="B4" s="3"/>
      <c r="C4" s="3"/>
      <c r="D4" s="3"/>
      <c r="E4" s="3"/>
      <c r="F4" s="3"/>
    </row>
    <row r="5" spans="1:6" x14ac:dyDescent="0.25">
      <c r="A5" s="4" t="s">
        <v>298</v>
      </c>
      <c r="B5" s="4"/>
      <c r="C5" s="4"/>
      <c r="D5" s="4"/>
      <c r="E5" s="4"/>
      <c r="F5" s="4"/>
    </row>
    <row r="6" spans="1:6" x14ac:dyDescent="0.25">
      <c r="A6" s="4" t="s">
        <v>299</v>
      </c>
      <c r="B6" s="4"/>
      <c r="C6" s="4"/>
      <c r="D6" s="4"/>
      <c r="E6" s="4"/>
      <c r="F6" s="4"/>
    </row>
    <row r="7" spans="1:6" x14ac:dyDescent="0.25">
      <c r="A7" s="4" t="s">
        <v>300</v>
      </c>
      <c r="B7" s="4"/>
      <c r="C7" s="4"/>
      <c r="D7" s="4"/>
      <c r="E7" s="4"/>
      <c r="F7" s="4"/>
    </row>
    <row r="8" spans="1:6" x14ac:dyDescent="0.25">
      <c r="A8" s="5" t="s">
        <v>6</v>
      </c>
      <c r="B8" s="5" t="s">
        <v>7</v>
      </c>
      <c r="C8" s="5"/>
      <c r="D8" s="5"/>
      <c r="E8" s="5"/>
      <c r="F8" s="5"/>
    </row>
    <row r="9" spans="1:6" x14ac:dyDescent="0.25">
      <c r="A9" s="5" t="s">
        <v>8</v>
      </c>
      <c r="B9" s="5" t="s">
        <v>301</v>
      </c>
      <c r="C9" s="5"/>
      <c r="D9" s="5"/>
      <c r="E9" s="5"/>
      <c r="F9" s="5"/>
    </row>
    <row r="10" spans="1:6" x14ac:dyDescent="0.25">
      <c r="A10" s="5" t="s">
        <v>10</v>
      </c>
      <c r="B10" s="5" t="s">
        <v>302</v>
      </c>
      <c r="C10" s="5"/>
      <c r="D10" s="5"/>
      <c r="E10" s="5"/>
      <c r="F10" s="5"/>
    </row>
    <row r="12" spans="1:6" x14ac:dyDescent="0.25">
      <c r="A12" s="5" t="s">
        <v>225</v>
      </c>
      <c r="B12" s="5"/>
      <c r="C12" s="6">
        <v>0.01</v>
      </c>
      <c r="D12" s="5" t="s">
        <v>303</v>
      </c>
      <c r="E12" s="5"/>
      <c r="F12" s="5"/>
    </row>
    <row r="13" spans="1:6" x14ac:dyDescent="0.25">
      <c r="A13" s="5" t="s">
        <v>304</v>
      </c>
      <c r="B13" s="5"/>
      <c r="C13" s="6">
        <v>0.02</v>
      </c>
      <c r="D13" s="5" t="s">
        <v>305</v>
      </c>
      <c r="E13" s="5"/>
      <c r="F13" s="5"/>
    </row>
    <row r="15" spans="1:6" x14ac:dyDescent="0.25">
      <c r="A15" s="7" t="s">
        <v>306</v>
      </c>
      <c r="B15" s="7"/>
      <c r="C15" s="7"/>
      <c r="D15" s="7"/>
      <c r="E15" s="7"/>
      <c r="F15" s="7"/>
    </row>
    <row r="16" spans="1:6" x14ac:dyDescent="0.25">
      <c r="A16" s="8" t="s">
        <v>307</v>
      </c>
      <c r="B16" s="8" t="s">
        <v>108</v>
      </c>
      <c r="C16" s="8" t="s">
        <v>308</v>
      </c>
      <c r="D16" s="8"/>
      <c r="E16" s="8"/>
      <c r="F16" s="8"/>
    </row>
    <row r="17" spans="1:6" x14ac:dyDescent="0.25">
      <c r="A17" s="5" t="s">
        <v>309</v>
      </c>
      <c r="B17" s="9" t="s">
        <v>33</v>
      </c>
      <c r="C17" s="5" t="s">
        <v>310</v>
      </c>
      <c r="D17" s="5"/>
      <c r="E17" s="5"/>
      <c r="F17" s="5"/>
    </row>
    <row r="18" spans="1:6" x14ac:dyDescent="0.25">
      <c r="A18" s="5" t="s">
        <v>311</v>
      </c>
      <c r="B18" s="9" t="s">
        <v>312</v>
      </c>
      <c r="C18" s="5" t="s">
        <v>313</v>
      </c>
      <c r="D18" s="5"/>
      <c r="E18" s="5"/>
      <c r="F18" s="5"/>
    </row>
    <row r="19" spans="1:6" x14ac:dyDescent="0.25">
      <c r="A19" s="12" t="s">
        <v>314</v>
      </c>
      <c r="B19" s="14" t="s">
        <v>315</v>
      </c>
      <c r="C19" s="12" t="s">
        <v>316</v>
      </c>
      <c r="D19" s="12"/>
      <c r="E19" s="12"/>
      <c r="F19" s="12"/>
    </row>
    <row r="21" spans="1:6" x14ac:dyDescent="0.25">
      <c r="A21" s="7" t="s">
        <v>317</v>
      </c>
      <c r="B21" s="7"/>
      <c r="C21" s="7"/>
      <c r="D21" s="7"/>
      <c r="E21" s="7"/>
      <c r="F21" s="7"/>
    </row>
    <row r="22" spans="1:6" x14ac:dyDescent="0.25">
      <c r="A22" s="8" t="s">
        <v>129</v>
      </c>
      <c r="B22" s="8"/>
      <c r="C22" s="8" t="s">
        <v>62</v>
      </c>
      <c r="D22" s="8" t="s">
        <v>270</v>
      </c>
      <c r="E22" s="8"/>
      <c r="F22" s="8"/>
    </row>
    <row r="23" spans="1:6" x14ac:dyDescent="0.25">
      <c r="A23" s="5" t="s">
        <v>318</v>
      </c>
      <c r="B23" s="5"/>
      <c r="C23" s="10">
        <v>300</v>
      </c>
      <c r="D23" s="5" t="s">
        <v>319</v>
      </c>
      <c r="E23" s="5"/>
      <c r="F23" s="5"/>
    </row>
    <row r="24" spans="1:6" x14ac:dyDescent="0.25">
      <c r="A24" s="5" t="s">
        <v>320</v>
      </c>
      <c r="B24" s="5"/>
      <c r="C24" s="10">
        <v>20</v>
      </c>
      <c r="D24" s="5" t="s">
        <v>321</v>
      </c>
      <c r="E24" s="5"/>
      <c r="F24" s="5"/>
    </row>
    <row r="25" spans="1:6" x14ac:dyDescent="0.25">
      <c r="A25" s="12" t="s">
        <v>322</v>
      </c>
      <c r="B25" s="12"/>
      <c r="C25" s="18">
        <v>330</v>
      </c>
      <c r="D25" s="12" t="s">
        <v>323</v>
      </c>
      <c r="E25" s="12"/>
      <c r="F25" s="12"/>
    </row>
    <row r="26" spans="1:6" x14ac:dyDescent="0.25">
      <c r="A26" s="12" t="s">
        <v>324</v>
      </c>
      <c r="B26" s="12"/>
      <c r="C26" s="13">
        <f>C25-C23+C24</f>
      </c>
      <c r="D26" s="12" t="s">
        <v>325</v>
      </c>
      <c r="E26" s="12"/>
      <c r="F26" s="12"/>
    </row>
    <row r="27" spans="1:6" x14ac:dyDescent="0.25">
      <c r="A27" s="4" t="s">
        <v>326</v>
      </c>
      <c r="B27" s="4"/>
      <c r="C27" s="4"/>
      <c r="D27" s="4"/>
      <c r="E27" s="4"/>
      <c r="F27" s="4"/>
    </row>
    <row r="29" spans="1:6" x14ac:dyDescent="0.25">
      <c r="A29" s="7" t="s">
        <v>327</v>
      </c>
      <c r="B29" s="7"/>
      <c r="C29" s="7"/>
      <c r="D29" s="7"/>
      <c r="E29" s="7"/>
      <c r="F29" s="7"/>
    </row>
    <row r="30" spans="1:6" x14ac:dyDescent="0.25">
      <c r="A30" s="8" t="s">
        <v>129</v>
      </c>
      <c r="B30" s="8"/>
      <c r="C30" s="8" t="s">
        <v>62</v>
      </c>
      <c r="D30" s="8" t="s">
        <v>270</v>
      </c>
      <c r="E30" s="8"/>
      <c r="F30" s="8"/>
    </row>
    <row r="31" spans="1:6" x14ac:dyDescent="0.25">
      <c r="A31" s="5" t="s">
        <v>328</v>
      </c>
      <c r="B31" s="5"/>
      <c r="C31" s="10">
        <v>1000</v>
      </c>
      <c r="D31" s="5" t="s">
        <v>329</v>
      </c>
      <c r="E31" s="5"/>
      <c r="F31" s="5"/>
    </row>
    <row r="32" spans="1:6" x14ac:dyDescent="0.25">
      <c r="A32" s="5" t="s">
        <v>330</v>
      </c>
      <c r="B32" s="5"/>
      <c r="C32" s="10">
        <v>400</v>
      </c>
      <c r="D32" s="5" t="s">
        <v>331</v>
      </c>
      <c r="E32" s="5"/>
      <c r="F32" s="5"/>
    </row>
    <row r="33" spans="1:6" x14ac:dyDescent="0.25">
      <c r="A33" s="5" t="s">
        <v>332</v>
      </c>
      <c r="B33" s="5"/>
      <c r="C33" s="10">
        <v>55</v>
      </c>
      <c r="D33" s="5" t="s">
        <v>333</v>
      </c>
      <c r="E33" s="5"/>
      <c r="F33" s="5"/>
    </row>
    <row r="34" spans="1:6" x14ac:dyDescent="0.25">
      <c r="A34" s="5" t="s">
        <v>334</v>
      </c>
      <c r="B34" s="5"/>
      <c r="C34" s="11">
        <f>C31*$C$12</f>
      </c>
      <c r="D34" s="5" t="s">
        <v>335</v>
      </c>
      <c r="E34" s="5"/>
      <c r="F34" s="5"/>
    </row>
    <row r="35" spans="1:6" x14ac:dyDescent="0.25">
      <c r="A35" s="5" t="s">
        <v>336</v>
      </c>
      <c r="B35" s="5"/>
      <c r="C35" s="11">
        <f>C32*$C$13</f>
      </c>
      <c r="D35" s="5" t="s">
        <v>337</v>
      </c>
      <c r="E35" s="5"/>
      <c r="F35" s="5"/>
    </row>
    <row r="36" spans="1:6" x14ac:dyDescent="0.25">
      <c r="A36" s="5" t="s">
        <v>338</v>
      </c>
      <c r="B36" s="5"/>
      <c r="C36" s="10">
        <v>8</v>
      </c>
      <c r="D36" s="5" t="s">
        <v>339</v>
      </c>
      <c r="E36" s="5"/>
      <c r="F36" s="5"/>
    </row>
    <row r="37" spans="1:6" x14ac:dyDescent="0.25">
      <c r="A37" s="12" t="s">
        <v>340</v>
      </c>
      <c r="B37" s="12"/>
      <c r="C37" s="13">
        <f>C33+C34-C35+C36</f>
      </c>
      <c r="D37" s="12" t="s">
        <v>341</v>
      </c>
      <c r="E37" s="12"/>
      <c r="F37" s="12"/>
    </row>
    <row r="38" spans="1:6" x14ac:dyDescent="0.25">
      <c r="A38" s="4" t="s">
        <v>342</v>
      </c>
      <c r="B38" s="4"/>
      <c r="C38" s="4"/>
      <c r="D38" s="4"/>
      <c r="E38" s="4"/>
      <c r="F38" s="4"/>
    </row>
    <row r="40" spans="1:6" x14ac:dyDescent="0.25">
      <c r="A40" s="7" t="s">
        <v>343</v>
      </c>
      <c r="B40" s="7"/>
      <c r="C40" s="7"/>
      <c r="D40" s="7"/>
      <c r="E40" s="7"/>
      <c r="F40" s="7"/>
    </row>
    <row r="41" spans="1:6" x14ac:dyDescent="0.25">
      <c r="A41" s="8" t="s">
        <v>59</v>
      </c>
      <c r="B41" s="8" t="s">
        <v>60</v>
      </c>
      <c r="C41" s="8" t="s">
        <v>61</v>
      </c>
      <c r="D41" s="8" t="s">
        <v>62</v>
      </c>
      <c r="E41" s="8" t="s">
        <v>63</v>
      </c>
      <c r="F41" s="8"/>
    </row>
    <row r="42" spans="1:6" x14ac:dyDescent="0.25">
      <c r="A42" s="5" t="s">
        <v>344</v>
      </c>
      <c r="B42" s="5" t="s">
        <v>345</v>
      </c>
      <c r="C42" s="5" t="s">
        <v>92</v>
      </c>
      <c r="D42" s="11">
        <f>C26</f>
      </c>
      <c r="E42" s="5" t="s">
        <v>346</v>
      </c>
      <c r="F42" s="5"/>
    </row>
    <row r="43" spans="1:6" x14ac:dyDescent="0.25">
      <c r="A43" s="5" t="s">
        <v>347</v>
      </c>
      <c r="B43" s="5" t="s">
        <v>92</v>
      </c>
      <c r="C43" s="5" t="s">
        <v>252</v>
      </c>
      <c r="D43" s="11">
        <f>C24</f>
      </c>
      <c r="E43" s="5" t="s">
        <v>348</v>
      </c>
      <c r="F43" s="5"/>
    </row>
    <row r="44" spans="1:6" x14ac:dyDescent="0.25">
      <c r="A44" s="4" t="s">
        <v>349</v>
      </c>
      <c r="B44" s="4"/>
      <c r="C44" s="4"/>
      <c r="D44" s="4"/>
      <c r="E44" s="4"/>
      <c r="F44" s="4"/>
    </row>
  </sheetData>
  <mergeCells count="53">
    <mergeCell ref="A1:F1"/>
    <mergeCell ref="A2:F2"/>
    <mergeCell ref="A4:F4"/>
    <mergeCell ref="A5:F5"/>
    <mergeCell ref="A6:F6"/>
    <mergeCell ref="A7:F7"/>
    <mergeCell ref="B8:F8"/>
    <mergeCell ref="B9:F9"/>
    <mergeCell ref="B10:F10"/>
    <mergeCell ref="A12:B12"/>
    <mergeCell ref="D12:F12"/>
    <mergeCell ref="A13:B13"/>
    <mergeCell ref="D13:F13"/>
    <mergeCell ref="A15:F15"/>
    <mergeCell ref="C16:F16"/>
    <mergeCell ref="C17:F17"/>
    <mergeCell ref="C18:F18"/>
    <mergeCell ref="C19:F19"/>
    <mergeCell ref="A21:F21"/>
    <mergeCell ref="A22:B22"/>
    <mergeCell ref="D22:F22"/>
    <mergeCell ref="A23:B23"/>
    <mergeCell ref="D23:F23"/>
    <mergeCell ref="A24:B24"/>
    <mergeCell ref="D24:F24"/>
    <mergeCell ref="A25:B25"/>
    <mergeCell ref="D25:F25"/>
    <mergeCell ref="A26:B26"/>
    <mergeCell ref="D26:F26"/>
    <mergeCell ref="A27:F27"/>
    <mergeCell ref="A29:F29"/>
    <mergeCell ref="A30:B30"/>
    <mergeCell ref="D30:F30"/>
    <mergeCell ref="A31:B31"/>
    <mergeCell ref="D31:F31"/>
    <mergeCell ref="A32:B32"/>
    <mergeCell ref="D32:F32"/>
    <mergeCell ref="A33:B33"/>
    <mergeCell ref="D33:F33"/>
    <mergeCell ref="A34:B34"/>
    <mergeCell ref="D34:F34"/>
    <mergeCell ref="A35:B35"/>
    <mergeCell ref="D35:F35"/>
    <mergeCell ref="A36:B36"/>
    <mergeCell ref="D36:F36"/>
    <mergeCell ref="A37:B37"/>
    <mergeCell ref="D37:F37"/>
    <mergeCell ref="A38:F38"/>
    <mergeCell ref="A40:F40"/>
    <mergeCell ref="E41:F41"/>
    <mergeCell ref="E42:F42"/>
    <mergeCell ref="E43:F43"/>
    <mergeCell ref="A44:F44"/>
  </mergeCells>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FormatPr defaultRowHeight="15" outlineLevelRow="0" outlineLevelCol="0" x14ac:dyDescent="55"/>
  <cols>
    <col min="1" max="1" width="20" customWidth="1"/>
    <col min="2" max="3" width="15" customWidth="1"/>
    <col min="4" max="4" width="16" customWidth="1"/>
    <col min="5" max="6" width="15" customWidth="1"/>
    <col min="7" max="7" width="40" customWidth="1"/>
  </cols>
  <sheetData>
    <row r="1" ht="22" customHeight="1" spans="1:7" s="1" customFormat="1" x14ac:dyDescent="0.25">
      <c r="A1" s="1" t="s">
        <v>350</v>
      </c>
      <c r="B1" s="1"/>
      <c r="C1" s="1"/>
      <c r="D1" s="1"/>
      <c r="E1" s="1"/>
      <c r="F1" s="1"/>
      <c r="G1" s="1"/>
    </row>
    <row r="2" spans="1:7" s="2" customFormat="1" x14ac:dyDescent="0.25">
      <c r="A2" s="2" t="s">
        <v>1</v>
      </c>
      <c r="B2" s="2"/>
      <c r="C2" s="2"/>
      <c r="D2" s="2"/>
      <c r="E2" s="2"/>
      <c r="F2" s="2"/>
      <c r="G2" s="2"/>
    </row>
    <row r="4" spans="1:7" x14ac:dyDescent="0.25">
      <c r="A4" s="3" t="s">
        <v>2</v>
      </c>
      <c r="B4" s="3"/>
      <c r="C4" s="3"/>
      <c r="D4" s="3"/>
      <c r="E4" s="3"/>
      <c r="F4" s="3"/>
      <c r="G4" s="3"/>
    </row>
    <row r="5" spans="1:7" x14ac:dyDescent="0.25">
      <c r="A5" s="4" t="s">
        <v>351</v>
      </c>
      <c r="B5" s="4"/>
      <c r="C5" s="4"/>
      <c r="D5" s="4"/>
      <c r="E5" s="4"/>
      <c r="F5" s="4"/>
      <c r="G5" s="4"/>
    </row>
    <row r="6" spans="1:7" x14ac:dyDescent="0.25">
      <c r="A6" s="4" t="s">
        <v>352</v>
      </c>
      <c r="B6" s="4"/>
      <c r="C6" s="4"/>
      <c r="D6" s="4"/>
      <c r="E6" s="4"/>
      <c r="F6" s="4"/>
      <c r="G6" s="4"/>
    </row>
    <row r="7" spans="1:7" x14ac:dyDescent="0.25">
      <c r="A7" s="4" t="s">
        <v>353</v>
      </c>
      <c r="B7" s="4"/>
      <c r="C7" s="4"/>
      <c r="D7" s="4"/>
      <c r="E7" s="4"/>
      <c r="F7" s="4"/>
      <c r="G7" s="4"/>
    </row>
    <row r="8" spans="1:7" x14ac:dyDescent="0.25">
      <c r="A8" s="5" t="s">
        <v>6</v>
      </c>
      <c r="B8" s="5" t="s">
        <v>7</v>
      </c>
      <c r="C8" s="5"/>
      <c r="D8" s="5"/>
      <c r="E8" s="5"/>
      <c r="F8" s="5"/>
      <c r="G8" s="5"/>
    </row>
    <row r="9" spans="1:7" x14ac:dyDescent="0.25">
      <c r="A9" s="5" t="s">
        <v>8</v>
      </c>
      <c r="B9" s="5" t="s">
        <v>354</v>
      </c>
      <c r="C9" s="5"/>
      <c r="D9" s="5"/>
      <c r="E9" s="5"/>
      <c r="F9" s="5"/>
      <c r="G9" s="5"/>
    </row>
    <row r="10" spans="1:7" x14ac:dyDescent="0.25">
      <c r="A10" s="5" t="s">
        <v>10</v>
      </c>
      <c r="B10" s="5" t="s">
        <v>355</v>
      </c>
      <c r="C10" s="5"/>
      <c r="D10" s="5"/>
      <c r="E10" s="5"/>
      <c r="F10" s="5"/>
      <c r="G10" s="5"/>
    </row>
    <row r="12" spans="1:7" x14ac:dyDescent="0.25">
      <c r="A12" s="5" t="s">
        <v>75</v>
      </c>
      <c r="B12" s="5"/>
      <c r="C12" s="6">
        <v>0.3062</v>
      </c>
      <c r="D12" s="5" t="s">
        <v>356</v>
      </c>
      <c r="E12" s="5"/>
      <c r="F12" s="5"/>
      <c r="G12" s="5"/>
    </row>
    <row r="14" spans="1:7" x14ac:dyDescent="0.25">
      <c r="A14" s="7" t="s">
        <v>357</v>
      </c>
      <c r="B14" s="7"/>
      <c r="C14" s="7"/>
      <c r="D14" s="7"/>
      <c r="E14" s="7"/>
      <c r="F14" s="7"/>
      <c r="G14" s="7"/>
    </row>
    <row r="15" spans="1:7" x14ac:dyDescent="0.25">
      <c r="A15" s="8" t="s">
        <v>358</v>
      </c>
      <c r="B15" s="8" t="s">
        <v>359</v>
      </c>
      <c r="C15" s="8"/>
      <c r="D15" s="8" t="s">
        <v>360</v>
      </c>
      <c r="E15" s="8"/>
      <c r="F15" s="8" t="s">
        <v>361</v>
      </c>
      <c r="G15" s="8" t="s">
        <v>63</v>
      </c>
    </row>
    <row r="16" spans="1:7" x14ac:dyDescent="0.25">
      <c r="A16" s="5" t="s">
        <v>362</v>
      </c>
      <c r="B16" s="5" t="s">
        <v>363</v>
      </c>
      <c r="C16" s="5"/>
      <c r="D16" s="5" t="s">
        <v>364</v>
      </c>
      <c r="E16" s="5"/>
      <c r="F16" s="9" t="s">
        <v>26</v>
      </c>
      <c r="G16" s="5" t="s">
        <v>365</v>
      </c>
    </row>
    <row r="17" spans="1:7" x14ac:dyDescent="0.25">
      <c r="A17" s="5" t="s">
        <v>366</v>
      </c>
      <c r="B17" s="5" t="s">
        <v>367</v>
      </c>
      <c r="C17" s="5"/>
      <c r="D17" s="5" t="s">
        <v>368</v>
      </c>
      <c r="E17" s="5"/>
      <c r="F17" s="9" t="s">
        <v>26</v>
      </c>
      <c r="G17" s="5" t="s">
        <v>369</v>
      </c>
    </row>
    <row r="18" spans="1:7" x14ac:dyDescent="0.25">
      <c r="A18" s="5" t="s">
        <v>370</v>
      </c>
      <c r="B18" s="5" t="s">
        <v>371</v>
      </c>
      <c r="C18" s="5"/>
      <c r="D18" s="5" t="s">
        <v>372</v>
      </c>
      <c r="E18" s="5"/>
      <c r="F18" s="9" t="s">
        <v>33</v>
      </c>
      <c r="G18" s="5" t="s">
        <v>373</v>
      </c>
    </row>
    <row r="19" spans="1:7" x14ac:dyDescent="0.25">
      <c r="A19" s="5" t="s">
        <v>374</v>
      </c>
      <c r="B19" s="5" t="s">
        <v>363</v>
      </c>
      <c r="C19" s="5"/>
      <c r="D19" s="5" t="s">
        <v>375</v>
      </c>
      <c r="E19" s="5"/>
      <c r="F19" s="9" t="s">
        <v>33</v>
      </c>
      <c r="G19" s="5" t="s">
        <v>376</v>
      </c>
    </row>
    <row r="20" spans="1:7" x14ac:dyDescent="0.25">
      <c r="A20" s="4" t="s">
        <v>377</v>
      </c>
      <c r="B20" s="4"/>
      <c r="C20" s="4"/>
      <c r="D20" s="4"/>
      <c r="E20" s="4"/>
      <c r="F20" s="4"/>
      <c r="G20" s="4"/>
    </row>
    <row r="22" spans="1:7" x14ac:dyDescent="0.25">
      <c r="A22" s="7" t="s">
        <v>378</v>
      </c>
      <c r="B22" s="7"/>
      <c r="C22" s="7"/>
      <c r="D22" s="7"/>
      <c r="E22" s="7"/>
      <c r="F22" s="7"/>
      <c r="G22" s="7"/>
    </row>
    <row r="23" spans="1:7" x14ac:dyDescent="0.25">
      <c r="A23" s="8" t="s">
        <v>379</v>
      </c>
      <c r="B23" s="8" t="s">
        <v>380</v>
      </c>
      <c r="C23" s="8" t="s">
        <v>381</v>
      </c>
      <c r="D23" s="8" t="s">
        <v>382</v>
      </c>
      <c r="E23" s="8" t="s">
        <v>383</v>
      </c>
      <c r="F23" s="8" t="s">
        <v>384</v>
      </c>
      <c r="G23" s="8" t="s">
        <v>63</v>
      </c>
    </row>
    <row r="24" spans="1:7" x14ac:dyDescent="0.25">
      <c r="A24" s="5" t="s">
        <v>385</v>
      </c>
      <c r="B24" s="10">
        <v>100</v>
      </c>
      <c r="C24" s="10">
        <v>160</v>
      </c>
      <c r="D24" s="11">
        <f>C24-B24</f>
      </c>
      <c r="E24" s="11">
        <f>D24*$C$12</f>
      </c>
      <c r="F24" s="11">
        <f>D24-E24</f>
      </c>
      <c r="G24" s="5" t="s">
        <v>386</v>
      </c>
    </row>
    <row r="25" spans="1:7" x14ac:dyDescent="0.25">
      <c r="A25" s="5" t="s">
        <v>387</v>
      </c>
      <c r="B25" s="10">
        <v>80</v>
      </c>
      <c r="C25" s="10">
        <v>60</v>
      </c>
      <c r="D25" s="11">
        <f>C25-B25</f>
      </c>
      <c r="E25" s="11">
        <f>D25*$C$12</f>
      </c>
      <c r="F25" s="11">
        <f>D25-E25</f>
      </c>
      <c r="G25" s="5" t="s">
        <v>388</v>
      </c>
    </row>
    <row r="26" spans="1:7" x14ac:dyDescent="0.25">
      <c r="A26" s="12" t="s">
        <v>191</v>
      </c>
      <c r="B26" s="13">
        <f>SUM(B24:B25)</f>
      </c>
      <c r="C26" s="13">
        <f>SUM(C24:C25)</f>
      </c>
      <c r="D26" s="13">
        <f>SUM(D24:D25)</f>
      </c>
      <c r="E26" s="13">
        <f>SUM(E24:E25)</f>
      </c>
      <c r="F26" s="13">
        <f>SUM(F24:F25)</f>
      </c>
      <c r="G26" s="12" t="s">
        <v>389</v>
      </c>
    </row>
    <row r="28" spans="1:7" x14ac:dyDescent="0.25">
      <c r="A28" s="7" t="s">
        <v>390</v>
      </c>
      <c r="B28" s="7"/>
      <c r="C28" s="7"/>
      <c r="D28" s="7"/>
      <c r="E28" s="7"/>
      <c r="F28" s="7"/>
      <c r="G28" s="7"/>
    </row>
    <row r="29" spans="1:7" x14ac:dyDescent="0.25">
      <c r="A29" s="8" t="s">
        <v>379</v>
      </c>
      <c r="B29" s="8" t="s">
        <v>371</v>
      </c>
      <c r="C29" s="8" t="s">
        <v>381</v>
      </c>
      <c r="D29" s="8" t="s">
        <v>391</v>
      </c>
      <c r="E29" s="8" t="s">
        <v>392</v>
      </c>
      <c r="F29" s="8" t="s">
        <v>51</v>
      </c>
      <c r="G29" s="8" t="s">
        <v>63</v>
      </c>
    </row>
    <row r="30" spans="1:7" x14ac:dyDescent="0.25">
      <c r="A30" s="5" t="s">
        <v>393</v>
      </c>
      <c r="B30" s="10">
        <v>100</v>
      </c>
      <c r="C30" s="10">
        <v>40</v>
      </c>
      <c r="D30" s="15">
        <f>(B30-C30)/B30</f>
      </c>
      <c r="E30" s="5">
        <f>IF(D30&gt;=0.5,"著しい下落＝原則減損",IF(D30&gt;=0.3,"回復可能性を判定","減損不要"))</f>
      </c>
      <c r="F30" s="11">
        <f>IF(D30&gt;=0.5,B30-C30,0)</f>
      </c>
      <c r="G30" s="5" t="s">
        <v>394</v>
      </c>
    </row>
    <row r="31" spans="1:7" x14ac:dyDescent="0.25">
      <c r="A31" s="5" t="s">
        <v>395</v>
      </c>
      <c r="B31" s="10">
        <v>100</v>
      </c>
      <c r="C31" s="10">
        <v>65</v>
      </c>
      <c r="D31" s="15">
        <f>(B31-C31)/B31</f>
      </c>
      <c r="E31" s="5">
        <f>IF(D31&gt;=0.5,"著しい下落＝原則減損",IF(D31&gt;=0.3,"回復可能性を判定","減損不要"))</f>
      </c>
      <c r="F31" s="11">
        <f>IF(D31&gt;=0.5,B31-C31,0)</f>
      </c>
      <c r="G31" s="5" t="s">
        <v>396</v>
      </c>
    </row>
    <row r="32" spans="1:7" x14ac:dyDescent="0.25">
      <c r="A32" s="4" t="s">
        <v>397</v>
      </c>
      <c r="B32" s="4"/>
      <c r="C32" s="4"/>
      <c r="D32" s="4"/>
      <c r="E32" s="4"/>
      <c r="F32" s="4"/>
      <c r="G32" s="4"/>
    </row>
    <row r="34" spans="1:7" x14ac:dyDescent="0.25">
      <c r="A34" s="7" t="s">
        <v>398</v>
      </c>
      <c r="B34" s="7"/>
      <c r="C34" s="7"/>
      <c r="D34" s="7"/>
      <c r="E34" s="7"/>
      <c r="F34" s="7"/>
      <c r="G34" s="7"/>
    </row>
    <row r="35" spans="1:7" x14ac:dyDescent="0.25">
      <c r="A35" s="8" t="s">
        <v>399</v>
      </c>
      <c r="B35" s="8" t="s">
        <v>400</v>
      </c>
      <c r="C35" s="8" t="s">
        <v>401</v>
      </c>
      <c r="D35" s="8" t="s">
        <v>402</v>
      </c>
      <c r="E35" s="8" t="s">
        <v>403</v>
      </c>
      <c r="F35" s="8" t="s">
        <v>404</v>
      </c>
      <c r="G35" s="8" t="s">
        <v>63</v>
      </c>
    </row>
    <row r="36" spans="1:7" x14ac:dyDescent="0.25">
      <c r="A36" s="5" t="s">
        <v>405</v>
      </c>
      <c r="B36" s="10">
        <v>2000</v>
      </c>
      <c r="C36" s="10">
        <v>0</v>
      </c>
      <c r="D36" s="11">
        <f>B36-C36</f>
      </c>
      <c r="E36" s="6">
        <v>0.005</v>
      </c>
      <c r="F36" s="11">
        <f>D36*E36</f>
      </c>
      <c r="G36" s="5" t="s">
        <v>406</v>
      </c>
    </row>
    <row r="37" spans="1:7" x14ac:dyDescent="0.25">
      <c r="A37" s="5" t="s">
        <v>407</v>
      </c>
      <c r="B37" s="10">
        <v>100</v>
      </c>
      <c r="C37" s="10">
        <v>40</v>
      </c>
      <c r="D37" s="11">
        <f>B37-C37</f>
      </c>
      <c r="E37" s="6">
        <v>0.5</v>
      </c>
      <c r="F37" s="11">
        <f>D37*E37</f>
      </c>
      <c r="G37" s="5" t="s">
        <v>408</v>
      </c>
    </row>
    <row r="38" spans="1:7" x14ac:dyDescent="0.25">
      <c r="A38" s="5" t="s">
        <v>409</v>
      </c>
      <c r="B38" s="10">
        <v>30</v>
      </c>
      <c r="C38" s="10">
        <v>10</v>
      </c>
      <c r="D38" s="11">
        <f>B38-C38</f>
      </c>
      <c r="E38" s="15">
        <v>1</v>
      </c>
      <c r="F38" s="11">
        <f>D38*E38</f>
      </c>
      <c r="G38" s="5" t="s">
        <v>410</v>
      </c>
    </row>
    <row r="39" spans="1:7" x14ac:dyDescent="0.25">
      <c r="A39" s="12" t="s">
        <v>191</v>
      </c>
      <c r="B39" s="13">
        <f>SUM(B36:B38)</f>
      </c>
      <c r="C39" s="13">
        <f>SUM(C36:C38)</f>
      </c>
      <c r="D39" s="13">
        <f>SUM(D36:D38)</f>
      </c>
      <c r="E39" s="12" t="s">
        <v>56</v>
      </c>
      <c r="F39" s="13">
        <f>SUM(F36:F38)</f>
      </c>
      <c r="G39" s="12" t="s">
        <v>56</v>
      </c>
    </row>
    <row r="41" spans="1:7" x14ac:dyDescent="0.25">
      <c r="A41" s="7" t="s">
        <v>212</v>
      </c>
      <c r="B41" s="7"/>
      <c r="C41" s="7"/>
      <c r="D41" s="7"/>
      <c r="E41" s="7"/>
      <c r="F41" s="7"/>
      <c r="G41" s="7"/>
    </row>
    <row r="42" spans="1:7" x14ac:dyDescent="0.25">
      <c r="A42" s="8" t="s">
        <v>59</v>
      </c>
      <c r="B42" s="8" t="s">
        <v>60</v>
      </c>
      <c r="C42" s="8" t="s">
        <v>61</v>
      </c>
      <c r="D42" s="8" t="s">
        <v>62</v>
      </c>
      <c r="E42" s="8" t="s">
        <v>63</v>
      </c>
      <c r="F42" s="8"/>
      <c r="G42" s="8"/>
    </row>
    <row r="43" spans="1:7" x14ac:dyDescent="0.25">
      <c r="A43" s="5" t="s">
        <v>411</v>
      </c>
      <c r="B43" s="5" t="s">
        <v>412</v>
      </c>
      <c r="C43" s="5" t="s">
        <v>413</v>
      </c>
      <c r="D43" s="11">
        <f>D24</f>
      </c>
      <c r="E43" s="5" t="s">
        <v>414</v>
      </c>
      <c r="F43" s="5"/>
      <c r="G43" s="5"/>
    </row>
    <row r="44" spans="1:7" x14ac:dyDescent="0.25">
      <c r="A44" s="5" t="s">
        <v>415</v>
      </c>
      <c r="B44" s="5" t="s">
        <v>416</v>
      </c>
      <c r="C44" s="5" t="s">
        <v>412</v>
      </c>
      <c r="D44" s="11">
        <f>F30</f>
      </c>
      <c r="E44" s="5" t="s">
        <v>417</v>
      </c>
      <c r="F44" s="5"/>
      <c r="G44" s="5"/>
    </row>
    <row r="45" spans="1:7" x14ac:dyDescent="0.25">
      <c r="A45" s="5" t="s">
        <v>418</v>
      </c>
      <c r="B45" s="5" t="s">
        <v>419</v>
      </c>
      <c r="C45" s="5" t="s">
        <v>404</v>
      </c>
      <c r="D45" s="11">
        <f>F39</f>
      </c>
      <c r="E45" s="5" t="s">
        <v>420</v>
      </c>
      <c r="F45" s="5"/>
      <c r="G45" s="5"/>
    </row>
    <row r="46" spans="1:7" x14ac:dyDescent="0.25">
      <c r="A46" s="4" t="s">
        <v>421</v>
      </c>
      <c r="B46" s="4"/>
      <c r="C46" s="4"/>
      <c r="D46" s="4"/>
      <c r="E46" s="4"/>
      <c r="F46" s="4"/>
      <c r="G46" s="4"/>
    </row>
  </sheetData>
  <mergeCells count="33">
    <mergeCell ref="A1:G1"/>
    <mergeCell ref="A2:G2"/>
    <mergeCell ref="A4:G4"/>
    <mergeCell ref="A5:G5"/>
    <mergeCell ref="A6:G6"/>
    <mergeCell ref="A7:G7"/>
    <mergeCell ref="B8:G8"/>
    <mergeCell ref="B9:G9"/>
    <mergeCell ref="B10:G10"/>
    <mergeCell ref="A12:B12"/>
    <mergeCell ref="D12:G12"/>
    <mergeCell ref="A14:G14"/>
    <mergeCell ref="B15:C15"/>
    <mergeCell ref="D15:E15"/>
    <mergeCell ref="B16:C16"/>
    <mergeCell ref="D16:E16"/>
    <mergeCell ref="B17:C17"/>
    <mergeCell ref="D17:E17"/>
    <mergeCell ref="B18:C18"/>
    <mergeCell ref="D18:E18"/>
    <mergeCell ref="B19:C19"/>
    <mergeCell ref="D19:E19"/>
    <mergeCell ref="A20:G20"/>
    <mergeCell ref="A22:G22"/>
    <mergeCell ref="A28:G28"/>
    <mergeCell ref="A32:G32"/>
    <mergeCell ref="A34:G34"/>
    <mergeCell ref="A41:G41"/>
    <mergeCell ref="E42:G42"/>
    <mergeCell ref="E43:G43"/>
    <mergeCell ref="E44:G44"/>
    <mergeCell ref="E45:G45"/>
    <mergeCell ref="A46:G46"/>
  </mergeCells>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FormatPr defaultRowHeight="15" outlineLevelRow="0" outlineLevelCol="0" x14ac:dyDescent="55"/>
  <cols>
    <col min="1" max="1" width="20" customWidth="1"/>
    <col min="2" max="2" width="14" customWidth="1"/>
    <col min="3" max="3" width="13" customWidth="1"/>
    <col min="4" max="5" width="16" customWidth="1"/>
    <col min="6" max="6" width="15" customWidth="1"/>
    <col min="7" max="7" width="40" customWidth="1"/>
  </cols>
  <sheetData>
    <row r="1" ht="22" customHeight="1" spans="1:7" s="1" customFormat="1" x14ac:dyDescent="0.25">
      <c r="A1" s="1" t="s">
        <v>422</v>
      </c>
      <c r="B1" s="1"/>
      <c r="C1" s="1"/>
      <c r="D1" s="1"/>
      <c r="E1" s="1"/>
      <c r="F1" s="1"/>
      <c r="G1" s="1"/>
    </row>
    <row r="2" spans="1:7" s="2" customFormat="1" x14ac:dyDescent="0.25">
      <c r="A2" s="2" t="s">
        <v>1</v>
      </c>
      <c r="B2" s="2"/>
      <c r="C2" s="2"/>
      <c r="D2" s="2"/>
      <c r="E2" s="2"/>
      <c r="F2" s="2"/>
      <c r="G2" s="2"/>
    </row>
    <row r="4" spans="1:7" x14ac:dyDescent="0.25">
      <c r="A4" s="3" t="s">
        <v>2</v>
      </c>
      <c r="B4" s="3"/>
      <c r="C4" s="3"/>
      <c r="D4" s="3"/>
      <c r="E4" s="3"/>
      <c r="F4" s="3"/>
      <c r="G4" s="3"/>
    </row>
    <row r="5" spans="1:7" x14ac:dyDescent="0.25">
      <c r="A5" s="4" t="s">
        <v>423</v>
      </c>
      <c r="B5" s="4"/>
      <c r="C5" s="4"/>
      <c r="D5" s="4"/>
      <c r="E5" s="4"/>
      <c r="F5" s="4"/>
      <c r="G5" s="4"/>
    </row>
    <row r="6" spans="1:7" x14ac:dyDescent="0.25">
      <c r="A6" s="4" t="s">
        <v>424</v>
      </c>
      <c r="B6" s="4"/>
      <c r="C6" s="4"/>
      <c r="D6" s="4"/>
      <c r="E6" s="4"/>
      <c r="F6" s="4"/>
      <c r="G6" s="4"/>
    </row>
    <row r="7" spans="1:7" x14ac:dyDescent="0.25">
      <c r="A7" s="4" t="s">
        <v>425</v>
      </c>
      <c r="B7" s="4"/>
      <c r="C7" s="4"/>
      <c r="D7" s="4"/>
      <c r="E7" s="4"/>
      <c r="F7" s="4"/>
      <c r="G7" s="4"/>
    </row>
    <row r="8" spans="1:7" x14ac:dyDescent="0.25">
      <c r="A8" s="5" t="s">
        <v>6</v>
      </c>
      <c r="B8" s="5" t="s">
        <v>7</v>
      </c>
      <c r="C8" s="5"/>
      <c r="D8" s="5"/>
      <c r="E8" s="5"/>
      <c r="F8" s="5"/>
      <c r="G8" s="5"/>
    </row>
    <row r="9" spans="1:7" x14ac:dyDescent="0.25">
      <c r="A9" s="5" t="s">
        <v>8</v>
      </c>
      <c r="B9" s="5" t="s">
        <v>426</v>
      </c>
      <c r="C9" s="5"/>
      <c r="D9" s="5"/>
      <c r="E9" s="5"/>
      <c r="F9" s="5"/>
      <c r="G9" s="5"/>
    </row>
    <row r="10" spans="1:7" x14ac:dyDescent="0.25">
      <c r="A10" s="5" t="s">
        <v>10</v>
      </c>
      <c r="B10" s="5" t="s">
        <v>427</v>
      </c>
      <c r="C10" s="5"/>
      <c r="D10" s="5"/>
      <c r="E10" s="5"/>
      <c r="F10" s="5"/>
      <c r="G10" s="5"/>
    </row>
    <row r="13" spans="1:7" x14ac:dyDescent="0.25">
      <c r="A13" s="7" t="s">
        <v>428</v>
      </c>
      <c r="B13" s="7"/>
      <c r="C13" s="7"/>
      <c r="D13" s="7"/>
      <c r="E13" s="7"/>
      <c r="F13" s="7"/>
      <c r="G13" s="7"/>
    </row>
    <row r="14" spans="1:7" x14ac:dyDescent="0.25">
      <c r="A14" s="8" t="s">
        <v>429</v>
      </c>
      <c r="B14" s="8" t="s">
        <v>430</v>
      </c>
      <c r="C14" s="8" t="s">
        <v>431</v>
      </c>
      <c r="D14" s="8" t="s">
        <v>432</v>
      </c>
      <c r="E14" s="8" t="s">
        <v>433</v>
      </c>
      <c r="F14" s="8" t="s">
        <v>434</v>
      </c>
      <c r="G14" s="8" t="s">
        <v>63</v>
      </c>
    </row>
    <row r="15" spans="1:7" x14ac:dyDescent="0.25">
      <c r="A15" s="5" t="s">
        <v>435</v>
      </c>
      <c r="B15" s="10">
        <v>200</v>
      </c>
      <c r="C15" s="10">
        <v>220</v>
      </c>
      <c r="D15" s="10">
        <v>15</v>
      </c>
      <c r="E15" s="11">
        <f>C15-D15</f>
      </c>
      <c r="F15" s="11">
        <f>MAX(0,B15-E15)</f>
      </c>
      <c r="G15" s="5" t="s">
        <v>436</v>
      </c>
    </row>
    <row r="16" spans="1:7" x14ac:dyDescent="0.25">
      <c r="A16" s="5" t="s">
        <v>437</v>
      </c>
      <c r="B16" s="10">
        <v>150</v>
      </c>
      <c r="C16" s="10">
        <v>130</v>
      </c>
      <c r="D16" s="10">
        <v>10</v>
      </c>
      <c r="E16" s="11">
        <f>C16-D16</f>
      </c>
      <c r="F16" s="11">
        <f>MAX(0,B16-E16)</f>
      </c>
      <c r="G16" s="5" t="s">
        <v>438</v>
      </c>
    </row>
    <row r="17" spans="1:7" x14ac:dyDescent="0.25">
      <c r="A17" s="5" t="s">
        <v>439</v>
      </c>
      <c r="B17" s="10">
        <v>80</v>
      </c>
      <c r="C17" s="10">
        <v>85</v>
      </c>
      <c r="D17" s="10">
        <v>20</v>
      </c>
      <c r="E17" s="11">
        <f>C17-D17</f>
      </c>
      <c r="F17" s="11">
        <f>MAX(0,B17-E17)</f>
      </c>
      <c r="G17" s="5" t="s">
        <v>440</v>
      </c>
    </row>
    <row r="18" spans="1:7" x14ac:dyDescent="0.25">
      <c r="A18" s="12" t="s">
        <v>191</v>
      </c>
      <c r="B18" s="13">
        <f>SUM(B15:B17)</f>
      </c>
      <c r="C18" s="12" t="s">
        <v>56</v>
      </c>
      <c r="D18" s="12" t="s">
        <v>56</v>
      </c>
      <c r="E18" s="12" t="s">
        <v>56</v>
      </c>
      <c r="F18" s="13">
        <f>SUM(F15:F17)</f>
      </c>
      <c r="G18" s="12" t="s">
        <v>56</v>
      </c>
    </row>
    <row r="19" spans="1:7" x14ac:dyDescent="0.25">
      <c r="A19" s="4" t="s">
        <v>441</v>
      </c>
      <c r="B19" s="4"/>
      <c r="C19" s="4"/>
      <c r="D19" s="4"/>
      <c r="E19" s="4"/>
      <c r="F19" s="4"/>
      <c r="G19" s="4"/>
    </row>
    <row r="21" spans="1:7" x14ac:dyDescent="0.25">
      <c r="A21" s="7" t="s">
        <v>442</v>
      </c>
      <c r="B21" s="7"/>
      <c r="C21" s="7"/>
      <c r="D21" s="7"/>
      <c r="E21" s="7"/>
      <c r="F21" s="7"/>
      <c r="G21" s="7"/>
    </row>
    <row r="22" spans="1:7" x14ac:dyDescent="0.25">
      <c r="A22" s="8" t="s">
        <v>443</v>
      </c>
      <c r="B22" s="8" t="s">
        <v>17</v>
      </c>
      <c r="C22" s="8" t="s">
        <v>444</v>
      </c>
      <c r="D22" s="8" t="s">
        <v>445</v>
      </c>
      <c r="E22" s="8" t="s">
        <v>446</v>
      </c>
      <c r="F22" s="8" t="s">
        <v>63</v>
      </c>
      <c r="G22" s="8"/>
    </row>
    <row r="23" spans="1:7" x14ac:dyDescent="0.25">
      <c r="A23" s="5" t="s">
        <v>447</v>
      </c>
      <c r="B23" s="10">
        <v>60</v>
      </c>
      <c r="C23" s="6">
        <v>0.1</v>
      </c>
      <c r="D23" s="11">
        <f>B23*C23</f>
      </c>
      <c r="E23" s="11">
        <f>B23-D23</f>
      </c>
      <c r="F23" s="5" t="s">
        <v>448</v>
      </c>
      <c r="G23" s="5"/>
    </row>
    <row r="24" spans="1:7" x14ac:dyDescent="0.25">
      <c r="A24" s="5" t="s">
        <v>449</v>
      </c>
      <c r="B24" s="10">
        <v>40</v>
      </c>
      <c r="C24" s="6">
        <v>0.5</v>
      </c>
      <c r="D24" s="11">
        <f>B24*C24</f>
      </c>
      <c r="E24" s="11">
        <f>B24-D24</f>
      </c>
      <c r="F24" s="5" t="s">
        <v>56</v>
      </c>
      <c r="G24" s="5"/>
    </row>
    <row r="25" spans="1:7" x14ac:dyDescent="0.25">
      <c r="A25" s="5" t="s">
        <v>450</v>
      </c>
      <c r="B25" s="10">
        <v>20</v>
      </c>
      <c r="C25" s="6">
        <v>1</v>
      </c>
      <c r="D25" s="11">
        <f>B25*C25</f>
      </c>
      <c r="E25" s="11">
        <f>B25-D25</f>
      </c>
      <c r="F25" s="5" t="s">
        <v>451</v>
      </c>
      <c r="G25" s="5"/>
    </row>
    <row r="26" spans="1:7" x14ac:dyDescent="0.25">
      <c r="A26" s="12" t="s">
        <v>191</v>
      </c>
      <c r="B26" s="13">
        <f>SUM(B23:B25)</f>
      </c>
      <c r="C26" s="12" t="s">
        <v>56</v>
      </c>
      <c r="D26" s="13">
        <f>SUM(D23:D25)</f>
      </c>
      <c r="E26" s="13">
        <f>SUM(E23:E25)</f>
      </c>
      <c r="F26" s="12" t="s">
        <v>56</v>
      </c>
      <c r="G26" s="12"/>
    </row>
    <row r="27" spans="1:7" x14ac:dyDescent="0.25">
      <c r="A27" s="4" t="s">
        <v>452</v>
      </c>
      <c r="B27" s="4"/>
      <c r="C27" s="4"/>
      <c r="D27" s="4"/>
      <c r="E27" s="4"/>
      <c r="F27" s="4"/>
      <c r="G27" s="4"/>
    </row>
    <row r="29" spans="1:7" x14ac:dyDescent="0.25">
      <c r="A29" s="7" t="s">
        <v>453</v>
      </c>
      <c r="B29" s="7"/>
      <c r="C29" s="7"/>
      <c r="D29" s="7"/>
      <c r="E29" s="7"/>
      <c r="F29" s="7"/>
      <c r="G29" s="7"/>
    </row>
    <row r="30" spans="1:7" x14ac:dyDescent="0.25">
      <c r="A30" s="8" t="s">
        <v>129</v>
      </c>
      <c r="B30" s="8"/>
      <c r="C30" s="8" t="s">
        <v>62</v>
      </c>
      <c r="D30" s="8" t="s">
        <v>270</v>
      </c>
      <c r="E30" s="8"/>
      <c r="F30" s="8"/>
      <c r="G30" s="8"/>
    </row>
    <row r="31" spans="1:7" x14ac:dyDescent="0.25">
      <c r="A31" s="12" t="s">
        <v>454</v>
      </c>
      <c r="B31" s="12"/>
      <c r="C31" s="13">
        <f>F18+D26</f>
      </c>
      <c r="D31" s="12" t="s">
        <v>455</v>
      </c>
      <c r="E31" s="12"/>
      <c r="F31" s="12"/>
      <c r="G31" s="12"/>
    </row>
    <row r="32" spans="1:7" x14ac:dyDescent="0.25">
      <c r="A32" s="8" t="s">
        <v>59</v>
      </c>
      <c r="B32" s="8" t="s">
        <v>60</v>
      </c>
      <c r="C32" s="8" t="s">
        <v>61</v>
      </c>
      <c r="D32" s="8" t="s">
        <v>62</v>
      </c>
      <c r="E32" s="8" t="s">
        <v>63</v>
      </c>
      <c r="F32" s="8"/>
      <c r="G32" s="8"/>
    </row>
    <row r="33" spans="1:7" x14ac:dyDescent="0.25">
      <c r="A33" s="5" t="s">
        <v>456</v>
      </c>
      <c r="B33" s="5" t="s">
        <v>457</v>
      </c>
      <c r="C33" s="5" t="s">
        <v>458</v>
      </c>
      <c r="D33" s="11">
        <f>C31</f>
      </c>
      <c r="E33" s="5" t="s">
        <v>459</v>
      </c>
      <c r="F33" s="5"/>
      <c r="G33" s="5"/>
    </row>
    <row r="34" spans="1:7" x14ac:dyDescent="0.25">
      <c r="A34" s="4" t="s">
        <v>460</v>
      </c>
      <c r="B34" s="4"/>
      <c r="C34" s="4"/>
      <c r="D34" s="4"/>
      <c r="E34" s="4"/>
      <c r="F34" s="4"/>
      <c r="G34" s="4"/>
    </row>
  </sheetData>
  <mergeCells count="26">
    <mergeCell ref="A1:G1"/>
    <mergeCell ref="A2:G2"/>
    <mergeCell ref="A4:G4"/>
    <mergeCell ref="A5:G5"/>
    <mergeCell ref="A6:G6"/>
    <mergeCell ref="A7:G7"/>
    <mergeCell ref="B8:G8"/>
    <mergeCell ref="B9:G9"/>
    <mergeCell ref="B10:G10"/>
    <mergeCell ref="A13:G13"/>
    <mergeCell ref="A19:G19"/>
    <mergeCell ref="A21:G21"/>
    <mergeCell ref="F22:G22"/>
    <mergeCell ref="F23:G23"/>
    <mergeCell ref="F24:G24"/>
    <mergeCell ref="F25:G25"/>
    <mergeCell ref="F26:G26"/>
    <mergeCell ref="A27:G27"/>
    <mergeCell ref="A29:G29"/>
    <mergeCell ref="A30:B30"/>
    <mergeCell ref="D30:G30"/>
    <mergeCell ref="A31:B31"/>
    <mergeCell ref="D31:G31"/>
    <mergeCell ref="E32:G32"/>
    <mergeCell ref="E33:G33"/>
    <mergeCell ref="A34:G34"/>
  </mergeCells>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FormatPr defaultRowHeight="15" outlineLevelRow="0" outlineLevelCol="0" x14ac:dyDescent="55"/>
  <cols>
    <col min="1" max="1" width="22" customWidth="1"/>
    <col min="2" max="2" width="16" customWidth="1"/>
    <col min="3" max="5" width="18" customWidth="1"/>
    <col min="6" max="6" width="16" customWidth="1"/>
    <col min="7" max="7" width="38" customWidth="1"/>
  </cols>
  <sheetData>
    <row r="1" ht="22" customHeight="1" spans="1:7" s="1" customFormat="1" x14ac:dyDescent="0.25">
      <c r="A1" s="1" t="s">
        <v>461</v>
      </c>
      <c r="B1" s="1"/>
      <c r="C1" s="1"/>
      <c r="D1" s="1"/>
      <c r="E1" s="1"/>
      <c r="F1" s="1"/>
      <c r="G1" s="1"/>
    </row>
    <row r="2" spans="1:7" s="2" customFormat="1" x14ac:dyDescent="0.25">
      <c r="A2" s="2" t="s">
        <v>1</v>
      </c>
      <c r="B2" s="2"/>
      <c r="C2" s="2"/>
      <c r="D2" s="2"/>
      <c r="E2" s="2"/>
      <c r="F2" s="2"/>
      <c r="G2" s="2"/>
    </row>
    <row r="4" spans="1:7" x14ac:dyDescent="0.25">
      <c r="A4" s="3" t="s">
        <v>2</v>
      </c>
      <c r="B4" s="3"/>
      <c r="C4" s="3"/>
      <c r="D4" s="3"/>
      <c r="E4" s="3"/>
      <c r="F4" s="3"/>
      <c r="G4" s="3"/>
    </row>
    <row r="5" spans="1:7" x14ac:dyDescent="0.25">
      <c r="A5" s="4" t="s">
        <v>462</v>
      </c>
      <c r="B5" s="4"/>
      <c r="C5" s="4"/>
      <c r="D5" s="4"/>
      <c r="E5" s="4"/>
      <c r="F5" s="4"/>
      <c r="G5" s="4"/>
    </row>
    <row r="6" spans="1:7" x14ac:dyDescent="0.25">
      <c r="A6" s="4" t="s">
        <v>463</v>
      </c>
      <c r="B6" s="4"/>
      <c r="C6" s="4"/>
      <c r="D6" s="4"/>
      <c r="E6" s="4"/>
      <c r="F6" s="4"/>
      <c r="G6" s="4"/>
    </row>
    <row r="7" spans="1:7" x14ac:dyDescent="0.25">
      <c r="A7" s="4" t="s">
        <v>464</v>
      </c>
      <c r="B7" s="4"/>
      <c r="C7" s="4"/>
      <c r="D7" s="4"/>
      <c r="E7" s="4"/>
      <c r="F7" s="4"/>
      <c r="G7" s="4"/>
    </row>
    <row r="8" spans="1:7" x14ac:dyDescent="0.25">
      <c r="A8" s="5" t="s">
        <v>6</v>
      </c>
      <c r="B8" s="5" t="s">
        <v>7</v>
      </c>
      <c r="C8" s="5"/>
      <c r="D8" s="5"/>
      <c r="E8" s="5"/>
      <c r="F8" s="5"/>
      <c r="G8" s="5"/>
    </row>
    <row r="9" spans="1:7" x14ac:dyDescent="0.25">
      <c r="A9" s="5" t="s">
        <v>8</v>
      </c>
      <c r="B9" s="5" t="s">
        <v>266</v>
      </c>
      <c r="C9" s="5"/>
      <c r="D9" s="5"/>
      <c r="E9" s="5"/>
      <c r="F9" s="5"/>
      <c r="G9" s="5"/>
    </row>
    <row r="11" spans="1:7" x14ac:dyDescent="0.25">
      <c r="A11" s="5" t="s">
        <v>465</v>
      </c>
      <c r="B11" s="5"/>
      <c r="C11" s="10">
        <v>500</v>
      </c>
      <c r="D11" s="5" t="s">
        <v>466</v>
      </c>
      <c r="E11" s="5"/>
      <c r="F11" s="5"/>
      <c r="G11" s="5"/>
    </row>
    <row r="12" spans="1:7" x14ac:dyDescent="0.25">
      <c r="A12" s="5" t="s">
        <v>467</v>
      </c>
      <c r="B12" s="5"/>
      <c r="C12" s="10">
        <v>10000</v>
      </c>
      <c r="D12" s="5" t="s">
        <v>468</v>
      </c>
      <c r="E12" s="5"/>
      <c r="F12" s="5"/>
      <c r="G12" s="5"/>
    </row>
    <row r="13" spans="1:7" x14ac:dyDescent="0.25">
      <c r="A13" s="5" t="s">
        <v>469</v>
      </c>
      <c r="B13" s="5"/>
      <c r="C13" s="6">
        <v>0.05</v>
      </c>
      <c r="D13" s="5" t="s">
        <v>470</v>
      </c>
      <c r="E13" s="5"/>
      <c r="F13" s="5"/>
      <c r="G13" s="5"/>
    </row>
    <row r="14" spans="1:7" x14ac:dyDescent="0.25">
      <c r="A14" s="5" t="s">
        <v>471</v>
      </c>
      <c r="B14" s="5"/>
      <c r="C14" s="19">
        <v>24</v>
      </c>
      <c r="D14" s="5" t="s">
        <v>472</v>
      </c>
      <c r="E14" s="5"/>
      <c r="F14" s="5"/>
      <c r="G14" s="5"/>
    </row>
    <row r="16" spans="1:7" x14ac:dyDescent="0.25">
      <c r="A16" s="7" t="s">
        <v>473</v>
      </c>
      <c r="B16" s="7"/>
      <c r="C16" s="7"/>
      <c r="D16" s="7"/>
      <c r="E16" s="7"/>
      <c r="F16" s="7"/>
      <c r="G16" s="7"/>
    </row>
    <row r="17" spans="1:7" x14ac:dyDescent="0.25">
      <c r="A17" s="8" t="s">
        <v>474</v>
      </c>
      <c r="B17" s="8" t="s">
        <v>475</v>
      </c>
      <c r="C17" s="8" t="s">
        <v>476</v>
      </c>
      <c r="D17" s="8" t="s">
        <v>477</v>
      </c>
      <c r="E17" s="8" t="s">
        <v>478</v>
      </c>
      <c r="F17" s="8" t="s">
        <v>63</v>
      </c>
      <c r="G17" s="8"/>
    </row>
    <row r="18" spans="1:7" x14ac:dyDescent="0.25">
      <c r="A18" s="5" t="s">
        <v>479</v>
      </c>
      <c r="B18" s="19">
        <v>9</v>
      </c>
      <c r="C18" s="11">
        <f>$C$11*$C$12*(1-$C$13)*MIN(B18,$C$14)/$C$14</f>
      </c>
      <c r="D18" s="11">
        <f>C18</f>
      </c>
      <c r="E18" s="11">
        <f>C18</f>
      </c>
      <c r="F18" s="5" t="s">
        <v>480</v>
      </c>
      <c r="G18" s="5"/>
    </row>
    <row r="19" spans="1:7" x14ac:dyDescent="0.25">
      <c r="A19" s="5" t="s">
        <v>481</v>
      </c>
      <c r="B19" s="19">
        <v>21</v>
      </c>
      <c r="C19" s="11">
        <f>$C$11*$C$12*(1-$C$13)*MIN(B19,$C$14)/$C$14</f>
      </c>
      <c r="D19" s="11">
        <f>C19-C18</f>
      </c>
      <c r="E19" s="11">
        <f>C19</f>
      </c>
      <c r="F19" s="5" t="s">
        <v>56</v>
      </c>
      <c r="G19" s="5"/>
    </row>
    <row r="20" spans="1:7" x14ac:dyDescent="0.25">
      <c r="A20" s="5" t="s">
        <v>482</v>
      </c>
      <c r="B20" s="19">
        <v>24</v>
      </c>
      <c r="C20" s="11">
        <f>$C$11*$C$12*(1-$C$13)*MIN(B20,$C$14)/$C$14</f>
      </c>
      <c r="D20" s="11">
        <f>C20-C19</f>
      </c>
      <c r="E20" s="11">
        <f>C20</f>
      </c>
      <c r="F20" s="5" t="s">
        <v>483</v>
      </c>
      <c r="G20" s="5"/>
    </row>
    <row r="21" spans="1:7" x14ac:dyDescent="0.25">
      <c r="A21" s="4" t="s">
        <v>484</v>
      </c>
      <c r="B21" s="4"/>
      <c r="C21" s="4"/>
      <c r="D21" s="4"/>
      <c r="E21" s="4"/>
      <c r="F21" s="4"/>
      <c r="G21" s="4"/>
    </row>
    <row r="23" spans="1:7" x14ac:dyDescent="0.25">
      <c r="A23" s="7" t="s">
        <v>485</v>
      </c>
      <c r="B23" s="7"/>
      <c r="C23" s="7"/>
      <c r="D23" s="7"/>
      <c r="E23" s="7"/>
      <c r="F23" s="7"/>
      <c r="G23" s="7"/>
    </row>
    <row r="24" spans="1:7" x14ac:dyDescent="0.25">
      <c r="A24" s="8" t="s">
        <v>59</v>
      </c>
      <c r="B24" s="8" t="s">
        <v>60</v>
      </c>
      <c r="C24" s="8" t="s">
        <v>61</v>
      </c>
      <c r="D24" s="8" t="s">
        <v>486</v>
      </c>
      <c r="E24" s="8" t="s">
        <v>63</v>
      </c>
      <c r="F24" s="8"/>
      <c r="G24" s="8"/>
    </row>
    <row r="25" spans="1:7" x14ac:dyDescent="0.25">
      <c r="A25" s="5" t="s">
        <v>487</v>
      </c>
      <c r="B25" s="5" t="s">
        <v>488</v>
      </c>
      <c r="C25" s="5" t="s">
        <v>489</v>
      </c>
      <c r="D25" s="11">
        <f>D18</f>
      </c>
      <c r="E25" s="5" t="s">
        <v>490</v>
      </c>
      <c r="F25" s="5"/>
      <c r="G25" s="5"/>
    </row>
    <row r="26" spans="1:7" x14ac:dyDescent="0.25">
      <c r="A26" s="5" t="s">
        <v>491</v>
      </c>
      <c r="B26" s="5" t="s">
        <v>492</v>
      </c>
      <c r="C26" s="5" t="s">
        <v>493</v>
      </c>
      <c r="D26" s="11" t="s">
        <v>26</v>
      </c>
      <c r="E26" s="5" t="s">
        <v>494</v>
      </c>
      <c r="F26" s="5"/>
      <c r="G26" s="5"/>
    </row>
    <row r="27" spans="1:7" x14ac:dyDescent="0.25">
      <c r="A27" s="5" t="s">
        <v>495</v>
      </c>
      <c r="B27" s="5" t="s">
        <v>496</v>
      </c>
      <c r="C27" s="5" t="s">
        <v>497</v>
      </c>
      <c r="D27" s="11" t="s">
        <v>26</v>
      </c>
      <c r="E27" s="5" t="s">
        <v>498</v>
      </c>
      <c r="F27" s="5"/>
      <c r="G27" s="5"/>
    </row>
    <row r="28" spans="1:7" x14ac:dyDescent="0.25">
      <c r="A28" s="4" t="s">
        <v>499</v>
      </c>
      <c r="B28" s="4"/>
      <c r="C28" s="4"/>
      <c r="D28" s="4"/>
      <c r="E28" s="4"/>
      <c r="F28" s="4"/>
      <c r="G28" s="4"/>
    </row>
    <row r="29" spans="1:7" x14ac:dyDescent="0.25">
      <c r="A29" s="4" t="s">
        <v>500</v>
      </c>
      <c r="B29" s="4"/>
      <c r="C29" s="4"/>
      <c r="D29" s="4"/>
      <c r="E29" s="4"/>
      <c r="F29" s="4"/>
      <c r="G29" s="4"/>
    </row>
  </sheetData>
  <mergeCells count="29">
    <mergeCell ref="A1:G1"/>
    <mergeCell ref="A2:G2"/>
    <mergeCell ref="A4:G4"/>
    <mergeCell ref="A5:G5"/>
    <mergeCell ref="A6:G6"/>
    <mergeCell ref="A7:G7"/>
    <mergeCell ref="B8:G8"/>
    <mergeCell ref="B9:G9"/>
    <mergeCell ref="A11:B11"/>
    <mergeCell ref="D11:G11"/>
    <mergeCell ref="A12:B12"/>
    <mergeCell ref="D12:G12"/>
    <mergeCell ref="A13:B13"/>
    <mergeCell ref="D13:G13"/>
    <mergeCell ref="A14:B14"/>
    <mergeCell ref="D14:G14"/>
    <mergeCell ref="A16:G16"/>
    <mergeCell ref="F17:G17"/>
    <mergeCell ref="F18:G18"/>
    <mergeCell ref="F19:G19"/>
    <mergeCell ref="F20:G20"/>
    <mergeCell ref="A21:G21"/>
    <mergeCell ref="A23:G23"/>
    <mergeCell ref="E24:G24"/>
    <mergeCell ref="E25:G25"/>
    <mergeCell ref="E26:G26"/>
    <mergeCell ref="E27:G27"/>
    <mergeCell ref="A28:G28"/>
    <mergeCell ref="A29:G29"/>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減損会計</vt:lpstr>
      <vt:lpstr>税効果会計</vt:lpstr>
      <vt:lpstr>収益認識</vt:lpstr>
      <vt:lpstr>リース(参考)</vt:lpstr>
      <vt:lpstr>資産除去債務</vt:lpstr>
      <vt:lpstr>退職給付</vt:lpstr>
      <vt:lpstr>金融商品</vt:lpstr>
      <vt:lpstr>棚卸資産</vt:lpstr>
      <vt:lpstr>ストックオプション</vt:lpstr>
      <vt:lpstr>企業結合・のれん</vt:lpstr>
      <vt:lpstr>外貨換算</vt:lpstr>
      <vt:lpstr>引当金</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2026-07-03T07:33:47Z</dcterms:created>
  <dcterms:modified xsi:type="dcterms:W3CDTF">2026-07-03T07:33:47Z</dcterms:modified>
</cp:coreProperties>
</file>