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監査概要・計画" state="visible" r:id="rId4"/>
    <sheet sheetId="2" name="リスク評価" state="visible" r:id="rId5"/>
    <sheet sheetId="3" name="監査プログラム" state="visible" r:id="rId6"/>
    <sheet sheetId="4" name="発見事項" state="visible" r:id="rId7"/>
    <sheet sheetId="5" name="フォローアップ" state="visible" r:id="rId8"/>
    <sheet sheetId="6" name="往査調書一覧" state="visible" r:id="rId9"/>
    <sheet sheetId="7" name="サンプル明細" state="visible" r:id="rId10"/>
    <sheet sheetId="8" name="例外事項" state="visible" r:id="rId11"/>
  </sheets>
  <calcPr calcId="171027" fullCalcOnLoad="1"/>
</workbook>
</file>

<file path=xl/sharedStrings.xml><?xml version="1.0" encoding="utf-8"?>
<sst xmlns="http://schemas.openxmlformats.org/spreadsheetml/2006/main" count="1069" uniqueCount="573">
  <si>
    <t>サンプル製造株式会社 内部監査室　購買・支払プロセスの内部監査（2025年4月〜2026年3月）</t>
  </si>
  <si>
    <t>作成者：____________　査閲者：____________　作成日：______／__／__　［内部監査調書セット］</t>
  </si>
  <si>
    <t>項目</t>
  </si>
  <si>
    <t>内容</t>
  </si>
  <si>
    <t>監査目的</t>
  </si>
  <si>
    <t>サンプル製造株式会社の購買・支払プロセス(取引先登録・購買マスタ／購買依頼・発注／検収／請求書照合(3way match)／支払／債務・残高管理／正規フロー外取引)を対象に、(1)購買取引の正確性・網羅性・実在性・期間帰属を担保する内部統制の整備状況と運用状況の有効性を、整備不備と運用不備を明確に区分して評価し、(2)架空仕入・キックバック・水増し請求・不正口座振込(BEC型口座詐取を含む)・私的流用等の会計不正リスクおよび業務非効率を識別し、(3)グローバル内部監査基準(GIAS、2025年1月9日発効)に準拠した独立的・客観的アシュアランスを取締役会・監査役会へ提供すること。J-SOX対象の購買プロセス・キーコントロール(KC)の整備運用評価結果も活用し、二重評価を回避しつつ業務監査の視点を付加する。</t>
  </si>
  <si>
    <t>監査範囲</t>
  </si>
  <si>
    <t>対象期間: 2025年4月1日〜2026年3月31日。対象組織: 本社購買部・検収部門・経理部(買掛金/支払/購買経理)、主要製造拠点(諏訪工場(主力)・第二工場)の現地検収・受入。対象勘定: 原材料・貯蔵品・買掛金・未払金・前渡金・購買関連の費用計上(間接費・消耗品費・修繕費のうち購買経由分)。対象システム: 購買管理システム(PUR/ワークフロー)、検収・入庫管理システム(WMS)、買掛金管理サブシステム(AP)、振込(FB)システム、仕入先マスタ。正規フロー外取引(スポット購買・経費精算・購買カード・立替)は本年度よりCAATによる全件スクリーニングを行いリスク評価対象に含める(従来『概況把握のみ』としていた範囲をリスク評価で根拠づけたうえで再設定)。除外: 固定資産購入(別途固定資産プロセス監査で対応)、外注加工費の原価配賦(製造原価プロセスで対応)、海外子会社の購買(当年度はスコープ外、次年度検討)。</t>
  </si>
  <si>
    <t>監査基準</t>
  </si>
  <si>
    <t>(1)社内規程(版数・施行日を確定して引用): 購買管理規程(第7版・2024年4月1日施行)、職務権限規程(第5版・2025年4月1日施行。発注決裁限度=課長100万円未満/部長1,000万円未満/役員1,000万円以上、相見積りは50万円以上で2社以上必須)、与信取引先管理規程(第3版・2023年10月1日施行)、支払業務規程(第4版・2024年10月1日施行)、マスタ管理規程(第2版・2025年4月1日施行)、職務分掌規程(第6版・2025年4月1日施行)。3way match許容差異(トレランス)基準は規程上の確定値が未整備であることを本監査の前提とする。(2)J-SOX文書: 購買プロセス(P102-00)のRCM・業務記述書・フローチャート(3点セット)に定義されたキーコントロール。(3)外部基準: グローバル内部監査基準(GIAS、IIA。2024年1月公表・2025年1月9日発効。日本内部監査協会による日本語版は2024年7月公表)、財務報告に係る内部統制の評価・監査の基準、COSO内部統制フレームワーク。(4)アサーション: 実在性(E)・網羅性(C)・権利と義務(RO)・評価の妥当性(V)・期間帰属(CO)。各指摘は整備状況・運用状況を区分して評価する。決裁限度・相見積り閾値・限度直下の定義レンジは事前に被監査部門と合意のうえ証跡化する。</t>
  </si>
  <si>
    <t>アプローチ</t>
  </si>
  <si>
    <t>リスクベース・アプローチ。年間監査計画(監査ユニバースのリスク評価で当年度対象に選定)に基づき、購買・支払の各サブプロセスを固有リスク×既存統制で残余リスク評価し、残余リスク「高」のサブプロセスに監査資源を重点配分。本年度は相見積りの実質性・利益相反(残余リスク高)に手続深度を最も厚く配分し、正規フロー外取引(スポット・経費精算・購買カード)のサブプロセス空白を埋める。手続は、(a)ウォークスルーによる整備状況評価、(b)KC運用評価のサンプルテスト(再実施・査閲・突合)、(c)CAATによる全件データ分析(発注未承認・3way不一致・分割発注・限度直下発注・事後発注・休眠仕入先稼働・マスタ口座変更ログ・正規PO紐付けのない支払/経費・休日深夜入力等の例外抽出)、(d)往査(現地検収・受入の実査と担当者ヒアリング)、(e)職務分掌(SoD)のアクセス権突合検証を組合せる。発見事項は欠陥種別(整備不備/運用不備)を明示し、リスク重要度で格付して改善提案・アクションプラン(暫定策/恒久策の二段階)・フォローアップにつなげる。</t>
  </si>
  <si>
    <t>監査体制</t>
  </si>
  <si>
    <t>内部監査室長(統括・品質レビュー、CIA)、主査(現公認会計士、計画立案・リスク評価・報告書ドラフト)、監査担当2名(往査・サンプルテスト・データ分析)。独立性確保のため購買・経理の業務執行から分離。IT監査担当(購買・買掛システムのITGC/アクセス権・職務分掌設定の検証、SoDマトリクス突合)およびデータ分析担当(CAAT実行)を内部から起用。外部専門家の関与は予定なし。報告先は監査役会・取締役会、被監査部門は購買部・検収部門・経理部・情報システム部。</t>
  </si>
  <si>
    <t>日程</t>
  </si>
  <si>
    <t>全体7週間。第0段階(事前準備・1週):前年度監査結果・J-SOX評価結果・規程(版数確認)・RCM入手、リスク評価更新、決裁限度・相見積り閾値・限度直下レンジの被監査部門合意、監査計画書を室長承認。第1段階(予備調査・1週):プロセスオーナーへのヒアリング、ウォークスルー、CAAT用データ抽出依頼(正規フロー外取引データを含む)。第2段階(本調査・3週):KC運用評価サンプルテスト、3way match検証、相見積り実質性の深度テスト、マスタ・支払の不正兆候分析、SoDアクセス権突合、諏訪工場・第二工場の往査(各2日)。第3段階(評価・講評・1週):発見事項の評価・欠陥種別区分・重要度格付、被監査部門への講評(エグジットミーティング)、事実確認。第4段階(報告・1週):内部監査報告書ドラフト・室長レビュー・監査役会報告。フォローアップは暫定策(早期)→恒久策(改修リードタイム考慮)の二段階で、本報告3カ月後・6カ月後に実施状況を確認。</t>
  </si>
  <si>
    <t>監査ユニバース（年度計画・監査資源の配分）</t>
  </si>
  <si>
    <t/>
  </si>
  <si>
    <t>監査領域</t>
  </si>
  <si>
    <t>リスク／種別／サイクル／前回／実施時期／工数／当年度</t>
  </si>
  <si>
    <t>購買・支払プロセス(原材料仕入・買掛金・支払)</t>
  </si>
  <si>
    <t>リスク高・業務監査・1年・前回2024年2月(前回指摘:分割発注の限度額回避、仕入先マスタ口座変更の二重承認未整備)・時期第2四半期(2025年7〜9月)・20人日・当年度対象</t>
  </si>
  <si>
    <t>正規フロー外取引(スポット購買・経費精算・購買カード・立替)</t>
  </si>
  <si>
    <t>リスク高・業務監査・1年・前回未実施(本年度初回。従来は購買プロセスの概況把握に含め独立評価せず)・時期第2四半期(2025年8〜9月・購買監査と一体)・8人日・当年度対象</t>
  </si>
  <si>
    <t>コンプライアンス・内部通報運用(取適法・独禁法・購買コンプラ)</t>
  </si>
  <si>
    <t>リスク中・コンプライアンス監査・1〜2年・前回2024年8月(取適法の書面交付・支払期日の一部不備を指摘)・時期第3四半期(2025年10〜11月)・7人日・当年度対象</t>
  </si>
  <si>
    <t>情報セキュリティ・システムアクセス(購買/会計システムの権限・ログ)</t>
  </si>
  <si>
    <t>リスク中・システム監査・1〜2年・前回2025年3月(特権ID棚卸・変更管理の運用不備を指摘)・時期第3四半期(2025年11月・ITGCと一体)・6人日・当年度対象</t>
  </si>
  <si>
    <t>販売・売掛金プロセス(売上計上・与信・回収)</t>
  </si>
  <si>
    <t>リスク高・業務監査・1年・前回2024年9月(期ずれ・与信超過を指摘、フォローアップ中)・時期翌期第1四半期(2026年5月予定)・18人日・—</t>
  </si>
  <si>
    <t>在庫・棚卸資産管理プロセス(実地棚卸・評価・滞留)</t>
  </si>
  <si>
    <t>リスク高・業務監査・1〜2年・前回2024年11月(滞留在庫の評価減プロセス未整備を指摘)・時期翌期(2026年度)・12人日・—</t>
  </si>
  <si>
    <t>製造・原価計算プロセス(標準原価・差異分析・配賦)</t>
  </si>
  <si>
    <t>リスク中・業務監査・2年・前回2025年6月・時期翌々期(2027年度)・10人日・—</t>
  </si>
  <si>
    <t>決算・財務報告プロセス(月次/年度決算・開示・見積り)</t>
  </si>
  <si>
    <t>リスク高・財務監査・1年・前回2024年12月(J-SOX全社統制と連携)・時期翌期第4四半期(2027年2月・決算対応)・15人日・—</t>
  </si>
  <si>
    <t>IT全般統制(購買・会計システムのアクセス管理・変更管理)</t>
  </si>
  <si>
    <t>リスク中・システム監査・1〜2年・前回2025年3月(特権ID棚卸の運用不備を指摘)・時期翌期(2026年度・情報セキュリティ監査と統合検討)・8人日・—</t>
  </si>
  <si>
    <t>サンプル製造株式会社 内部監査室　リスク評価</t>
  </si>
  <si>
    <t>サブプロセス</t>
  </si>
  <si>
    <t>リスク</t>
  </si>
  <si>
    <t>既存の統制</t>
  </si>
  <si>
    <t>固有</t>
  </si>
  <si>
    <t>残余</t>
  </si>
  <si>
    <t>ICFR連携</t>
  </si>
  <si>
    <t>取引先登録・購買マスタ</t>
  </si>
  <si>
    <t>架空・実体のない仕入先がマスタに登録され、または既存仕入先の振込口座が不正に書き換えられ、架空仕入・キックバック・不正送金(BEC型口座詐取を含む)に悪用される(実在性・権利と義務)。マスタ変更権限と承認権限が同一ロールに付与され1名で完結できると不正の機会が生じる。</t>
  </si>
  <si>
    <t>マスタ管理規程上は変更依頼書および口座確認資料(通帳写し・登記情報等の原本確認)に基づき審査し別責任者が承認する設計だが、実態として口座変更時の別者承認・本人確認(コールバック)が一部運用されておらず、APシステム上もマスタ変更の起票と承認が同一ロールで実行可能(整備上のSoD未設計)。</t>
  </si>
  <si>
    <t>高</t>
  </si>
  <si>
    <t>P102-00/支払・仕入先マスタ管理/C1【KC】仕入先マスタ新規登録・口座変更の原本確認＋別者承認(E,RO,V)。ITGC:マスタ更新権限のアクセス管理・変更ログ。整備不備のため残余リスクを高に再評価</t>
  </si>
  <si>
    <t>休眠仕入先・重複登録・退職者が管理する仕入先がマスタに残存し、データ不整合や不正取引の温床となる(網羅性・正確性)。価格マスタ・基本取引条件の陳腐化により発注価格の妥当性検証が形骸化する。新規仕入先の与信・反社チェック・契約締結が未実施のまま取引が先行する。</t>
  </si>
  <si>
    <t>マスタの定期棚卸(年次)で休眠・重複を抽出し整理。価格マスタは購買部が定期更新。新規登録時は与信評価・反社チェック・基本取引契約を行う運用。ただし棚卸頻度・休眠基準・登録前チェックの必須化は明文化・システム強制が弱い。</t>
  </si>
  <si>
    <t>中</t>
  </si>
  <si>
    <t>P102-00/支払・仕入先マスタ管理/C1【KC】(マスタ整備・取引開始時/登録時承認)および購買申請・発注承認/C2(価格マスタ・基本取引条件の参照)</t>
  </si>
  <si>
    <t>購買依頼・発注</t>
  </si>
  <si>
    <t>権限のない者による発注、または職務権限規程の決裁限度(課長100万円未満/部長1,000万円未満/役員1,000万円以上)を超える発注が承認なく実行される。発注の分割または検収後の事後発注(後追いPO)により承認権限者を意図的に回避する(実在性・評価の妥当性)。</t>
  </si>
  <si>
    <t>購買管理システムが発注確定時に金額別の承認ルートをワークフローへ自動振分け(課長100万円未満/部長1,000万円未満/役員1,000万円以上)し、未承認発注をシステム的に阻止(都度・防止的)。分割発注は警告ログを出力するがレビュー・是正運用が未確立。</t>
  </si>
  <si>
    <t>P102-00/購買申請・発注承認/C1【KC】金額別承認ルート自動振分け・ワークフロー承認(E,V,RO)。分割発注の検知はCAAT(分割発注警告ログのレビュー)で補完</t>
  </si>
  <si>
    <t>相見積りや価格交渉が行われず特定仕入先へ恣意的に発注され、購入価格が割高となる・利益相反やキックバックが生じる(評価の妥当性)。相見積りが同日・同一様式・連番見積で形式的に整えられ実質性を欠く。前渡金が長期未精算で滞留する。</t>
  </si>
  <si>
    <t>職務権限規程上50万円以上の新規発注は相見積り(原則2社以上)または価格マスタ・基本取引条件との照合を発注承認時に確認(都度・防止的)。前渡金残高は経理部購買経理担当が月次でレビュー。ただし見積取得者と発注者の独立性、見積の実質性検証(同日・連番・様式の同一性)は統制に組み込まれていない。</t>
  </si>
  <si>
    <t>P102-00/購買申請・発注承認/C2【KC】相見積り・価格マスタ照合(V,E)、C3 前渡金残高の月次レビュー・滞留是正(E,V)。相見積りの実質性・利益相反は本監査の最重点論点として深度評価(P-15)</t>
  </si>
  <si>
    <t>検収</t>
  </si>
  <si>
    <t>未着・数量不足・品質不良の物品が現品確認を伴わず書類上のみで検収済とされ、過大な買掛金・架空仕入が計上される(実在性・正確性)。検収者と発注者の職務分掌が確保されない。</t>
  </si>
  <si>
    <t>検収担当が入荷の都度、納品書・現品と発注データ(WMSが発注番号で自動表示)を照合し、品目・数量を実地に確認のうえ検収登録(都度・防止的)。発注者と検収者の職務分掌。ただし受入検査記録の入力がシステム上必須化されていない倉庫がある。</t>
  </si>
  <si>
    <t>P102-00/入荷・検収/C1【KC】納品書・現品と発注データの実地照合・検収登録(E,V,RO)</t>
  </si>
  <si>
    <t>検収日と入庫・計上の期ずれにより、期末前後の仕入・買掛金がカットオフを誤って計上される(期間帰属)。期末の押し込み・先送りによる利益操作に悪用される。</t>
  </si>
  <si>
    <t>検収部門責任者が四半期末・年度末前後の一定期間(前後5営業日)について検収日・納品書日付・入庫実績の整合を点検(四半期・発見的)。WMS入庫実績日と検収日の整合チェックは決算手続に組み込まれていない。</t>
  </si>
  <si>
    <t>P102-00/入荷・検収/C2 期末カットオフ点検(CO)。期ずれ全件検証はCAAT(入庫実績日と検収日・計上日の突合)で補完</t>
  </si>
  <si>
    <t>請求書照合(3way match)</t>
  </si>
  <si>
    <t>発注・検収・請求書の三点が一致しないまま買掛金が計上され、数量・単価の水増し請求や二重請求を看過する(正確性・実在性)。不一致が証憑なく手動上書き(オーバーライド)で解放される。許容差異(トレランス)基準が未設定で例外解放が裁量化する。</t>
  </si>
  <si>
    <t>APサブシステムが請求書受領時、発注データ・検収記録と請求書の三点(発注番号・品目・数量・単価・金額)を自動照合し不一致を保留する設計だが、許容差異(トレランス)基準・例外承認権限・二次承認・証憑添付という例外処理統制が整備されておらず、照合担当の裁量で上書き解放が可能(例外処理統制の整備不備)。</t>
  </si>
  <si>
    <t>P102-00/三点照合・買掛金計上/C1【KC】3way match自動照合・不一致保留(E,V,C)。トレランス未設定により自動照合の有効性前提が崩れ残余を高に再評価。例外処理統制(オーバーライド時の二次承認・証憑添付)の設計欠如を本監査で評価</t>
  </si>
  <si>
    <t>検収済かつ請求書未到着の仕入(未請求債務)が計上漏れとなり、買掛金・未払金が過少計上される(網羅性・期間帰属)。</t>
  </si>
  <si>
    <t>経理部買掛金担当が月次決算で、検収済データと買掛金計上済データの差を抽出し未計上仕入を引当・計上(月次・発見的)。</t>
  </si>
  <si>
    <t>P102-00/三点照合・買掛金計上/C2 未請求債務の月次抽出・計上(C,CO)</t>
  </si>
  <si>
    <t>支払</t>
  </si>
  <si>
    <t>計上された買掛金と異なる金額・口座へ支払われ、または承認のない支払・二重支払・架空仕入先への送金が実行される(実在性・正確性・権利と義務)。振込データの改ざん・パスワード共有による不正送金、BEC(ビジネスメール詐欺)型の口座詐取。</t>
  </si>
  <si>
    <t>支払担当が支払予定日に、APサブシステムが計上済買掛金・支払条件から生成した支払データを振込データと照合し、別の責任者がFBデータ送信を承認(都度・防止的)。マスタ登録者・計上者・支払承認者の職務分掌。ただし口座変更マスタと連動した支払のけん制は弱い。</t>
  </si>
  <si>
    <t>P102-00/支払・仕入先マスタ管理/C2【KC】支払データと買掛金の照合・別者承認(E,V,RO)。FBアクセス権限はITGCで検証</t>
  </si>
  <si>
    <t>支払サイト・支払条件が恣意的に変更され、早期支払による資金繰り悪化や特定仕入先優遇(利益相反)が生じる。値引・リベートの未反映で過大支払となる(評価の妥当性)。</t>
  </si>
  <si>
    <t>支払条件はマスタで管理され変更は承認制。値引・リベートは請求書照合時に反映。ただし条件変更の事後モニタリングは限定的。</t>
  </si>
  <si>
    <t>P102-00/支払・仕入先マスタ管理/C2【KC】(支払条件に基づく支払データ生成)。条件変更ログの分析はCAATで補完</t>
  </si>
  <si>
    <t>債務・残高管理</t>
  </si>
  <si>
    <t>買掛金補助元帳と総勘定元帳が一致せず、または計上誤り・二重計上・消込漏れ・借方残(過払/二重支払)・長期滞留により買掛金残高が誤表示される(正確性・網羅性・実在性)。残高の改ざんを検知できない。</t>
  </si>
  <si>
    <t>経理部買掛金担当が月次で買掛金補助元帳残高を総勘定元帳と照合し、主要仕入先について残高確認(または仕入先送付の月次明細)と突合(月次・発見的)。ただし年齢調べ・借方残管理・残高確認の定例化は弱い。</t>
  </si>
  <si>
    <t>低</t>
  </si>
  <si>
    <t>P102-00/支払・仕入先マスタ管理/C3 買掛金補助簿と総勘定元帳の照合・残高確認(E,C,V)</t>
  </si>
  <si>
    <t>前渡金(前払)が検収・精算されず長期滞留し、回収不能・架空前払・資産過大計上となる(実在性・評価の妥当性)。</t>
  </si>
  <si>
    <t>経理部購買経理担当が月次で前渡金残高明細を出力し、発注番号・支払日・検収予定・経過日数を確認のうえ、滞留・未精算分を購買部に照会・是正(月次・発見的)。</t>
  </si>
  <si>
    <t>P102-00/購買申請・発注承認/C3 前渡金残高の月次レビュー・滞留是正(E,V)</t>
  </si>
  <si>
    <t>正規購買フロー(購買依頼→発注承認→検収→3way match)を経由しないスポット購買・経費精算・購買カード・立替により、架空費用・私的流用・水増し請求・決裁限度の分割回避が統制の網の外で発生する(実在性・評価の妥当性)。PUR-F-02でスポット購買が正規フロー外で処理されていた実態が判明しており、サブプロセス網羅の空白を構成する。</t>
  </si>
  <si>
    <t>経費精算は申請者の上長承認と経理での証憑確認を行う運用だが、正規PO紐付けの強制がなく、スポット購買・購買カードの相見積り・発注承認・検収との連結が統制上担保されていない(整備不備)。</t>
  </si>
  <si>
    <t>P102-00との連結なし(統制空白)。本年度よりCAATで正規PO紐付けのない支払・経費を全件スクリーニングし、固有リスクと既存統制を評価(P-23)</t>
  </si>
  <si>
    <t>サンプル製造株式会社 内部監査室　監査プログラム</t>
  </si>
  <si>
    <t>No</t>
  </si>
  <si>
    <t>監査要点</t>
  </si>
  <si>
    <t>監査手続</t>
  </si>
  <si>
    <t>技法</t>
  </si>
  <si>
    <t>母集団・サンプル</t>
  </si>
  <si>
    <t>調書参照</t>
  </si>
  <si>
    <t>P-11</t>
  </si>
  <si>
    <t>購買・支払プロセス全体のフロー(取引先登録→発注→検収→3way match→支払→残高管理→正規フロー外取引)と各キーコントロールの整備状況を把握し、当年度の固有リスク×既存統制による残余リスク評価を更新する(整備状況評価)</t>
  </si>
  <si>
    <t>プロセスオーナー(購買部・検収部門・経理部)へのヒアリングおよび業務記述書・フローチャート・RCM(P102-00)に基づき、各サブプロセスについて取引を1件追跡するウォークスルーを実施。KCの設計が固有リスクを低減する設計となっているか、職務分掌・承認経路・システム制御の有無、トレランス・例外承認権限の規程化有無を確認する。前年度監査・J-SOX評価で依拠可能な範囲を識別し、運用テストの範囲・サンプル数を確定する</t>
  </si>
  <si>
    <t>閲覧・質問・観察</t>
  </si>
  <si>
    <t>各サブプロセスのウォークスルー各1件(購買7サブプロセス=7取引)。RCM・業務記述書・フローチャートを通査</t>
  </si>
  <si>
    <t>IAWP-110</t>
  </si>
  <si>
    <t>P-12</t>
  </si>
  <si>
    <t>新規取引先の登録・与信審査が承認権限規程に従い実施され、実在・適格な相手のみがマスタ登録されている(実在性・正当性)。ICFR購買プロセスKC「取引開始時の承認」「マスタ登録時の承認」が運用されているか</t>
  </si>
  <si>
    <t>対象期間中に新規登録・変更された取引先マスタ全件リストを入手し母集団とする。当期の新規登録38件を全件検証し、(1)取引先登録申請書に与信審査(反社チェック・登記/財務確認含む)の証跡があるか、(2)購買部門と独立した部署または上位役職者の承認印・電子承認ログがあるか、(3)申請書の登録内容とマスタ実データ(銀行口座・住所・支払条件)が一致するかを突合する。承認者が登録入力者と同一でないこと(職務分掌)を確認する</t>
  </si>
  <si>
    <t>閲覧・質問・突合・再実施</t>
  </si>
  <si>
    <t>母集団=当期新規登録・変更マスタ全件。当期の新規登録は38件で全件検証(母集団小のため全件)</t>
  </si>
  <si>
    <t>IAWP-120</t>
  </si>
  <si>
    <t>P-13</t>
  </si>
  <si>
    <t>マスタ(支払先口座・支払条件・単価)の変更が無権限で行われず、不正な振込先への改ざんが防止されている(実在性・正当性、不正リスク対応)</t>
  </si>
  <si>
    <t>システムのマスタ変更ログ(監査証跡)を全件入手し、特に銀行口座・支払条件の変更を抽出。30件について変更申請の根拠書類(取引先からの依頼文書等)と承認証跡を突合し、申請なき変更(ログにあるが書類なし)がないか網羅的に照合する。あわせてマスタ変更権限を持つユーザーID一覧を入手し、職務分掌マトリクスと照合してアクセス権限の妥当性(発注担当・支払担当が変更権限を兼務していないか=整備上のSoD)を再実施的に検証する。口座変更時のコールバック等本人確認証跡の有無を確認する</t>
  </si>
  <si>
    <t>閲覧・突合・再実施・質問</t>
  </si>
  <si>
    <t>母集団=当期マスタ変更ログ全件(口座変更47件含む)。うち銀行口座・支払条件・単価変更を全件レビューし、書類突合は30件抽出(口座変更は原則全件)</t>
  </si>
  <si>
    <t>IAWP-130</t>
  </si>
  <si>
    <t>P-14</t>
  </si>
  <si>
    <t>購買依頼が業務上の必要性に基づき、職務権限規程(第5版)の金額区分(課長100万円未満/部長1,000万円未満/役員1,000万円以上)どおりの権限者により承認された上で発注されている(実在性・正当性)。分割発注による承認回避がない</t>
  </si>
  <si>
    <t>当期の発注データ(購買オーダー)を母集団とし、金額階層別に層化抽出40件を選定。各発注について(1)購買依頼書→発注書の連続性、(2)職務権限規程の金額区分に対応する適切な権限者の承認、(3)依頼者と承認者と発注入力者の職務分掌、(4)発注単価がマスタ単価/見積と整合するかを突合・再実施する。加えて、同一取引先・同一時期で決裁限度直下(被監査部門と合意した定義レンジ:90万円超100万円未満等)に分割された発注をCAATで全件抽出し、承認権限の潜脱を検証する</t>
  </si>
  <si>
    <t>閲覧・突合・再実施・分析・質問</t>
  </si>
  <si>
    <t>母集団=当期発注オーダー全件。金額階層別層化抽出40件+分析的手続による分割発注・決裁限度直下取引(合意レンジ)の全件スクリーニング</t>
  </si>
  <si>
    <t>IAWP-140</t>
  </si>
  <si>
    <t>P-15</t>
  </si>
  <si>
    <t>50万円以上の発注で相見積り・価格マスタ照合が実質的に行われ、特定仕入先への恣意的発注・割高購買・事後発注(後追いPO)・利益相反・キックバックがない(評価の妥当性・正当性)。残余リスク『高』に見合う深度で相見積りの実質性を検証する</t>
  </si>
  <si>
    <t>相見積り対象(50万円以上)の発注を母集団とし45件に拡大抽出(残余リスク高に対応)。(1)相見積書2社以上の取得日・宛先・金額の整合を検証し、同日取得・同一様式・連番見積・同一フォントや誤字の一致など見せかけ見積の兆候をCAATと閲覧で検知。(2)見積取得者と発注者・承認者が独立しているか(SoD)を権限突合で確認。(3)取引先別発注集中度を定量化し、前期比1.5倍超または上位集中度が一定閾値を超える仕入先を抽出して深度テスト(発注理由書・価格根拠・担当者ヒアリング、必要に応じ見積先への第三者照会)。(4)検収日より発注日が後となる事後発注をCAATで全件抽出し緊急購買ルールとの整合を確認。(5)前渡金残高明細を経過日数・検収予定と照合し滞留・未精算分を識別。結論として相見積りの実質性に関する積極的結論(問題なし/不備あり)を明示する</t>
  </si>
  <si>
    <t>閲覧・分析・突合・再実施・質問</t>
  </si>
  <si>
    <t>母集団=相見積り対象(50万円以上)発注全件。45件を有意+無作為で抽出(残余リスク高に見合う規模)+取引先別集中度・事後発注・見積属性(同日/連番/様式)の全件CAAT分析+集中度超過先への深度テスト+前渡金残高全件レビュー</t>
  </si>
  <si>
    <t>IAWP-150</t>
  </si>
  <si>
    <t>P-16</t>
  </si>
  <si>
    <t>発注した物品・役務が実際に納入された事実に基づいて検収が行われ、未納・過納・架空検収が排除されている(実在性・網羅性)。検収者と発注者の職務分掌が確保され、期末カットオフが適切である</t>
  </si>
  <si>
    <t>当期検収データを母集団とし35件を抽出。各検収について(1)検収記録(検収印・受領書・システム検収登録)と発注書・納品書の三者の数量・品目突合、(2)検収者が発注者・購買依頼者と別であること、(3)検収日と納品日の整合を確認する。期末日前後10営業日(2026年3月16日〜4月14日)の検収を別途有意抽出し、入庫実績日(WMS)・検収日・計上日・納品書日付の四者突合で翌期計上すべき仕入を当期計上していないか(期間帰属・カットオフ)を検証する。役務については役務完了報告書等の実在裏付けを閲覧。受入検査記録(数量・品質・検収者)の入力有無を確認する</t>
  </si>
  <si>
    <t>閲覧・突合・観察・質問</t>
  </si>
  <si>
    <t>母集団=当期検収登録全件。35件を無作為抽出+期末日前後10営業日の検収を期間帰属テスト用に有意抽出(全件)</t>
  </si>
  <si>
    <t>IAWP-160</t>
  </si>
  <si>
    <t>P-17</t>
  </si>
  <si>
    <t>請求書が発注書・検収記録と数量・単価・金額で三者一致(3way match)した上で計上され、不一致時のオーバーライドが許容差異基準・二次承認・証憑添付という例外処理統制の下で適切に処理されている(実在性・網羅性・評価の妥当性)</t>
  </si>
  <si>
    <t>当期計上の購買請求(買掛計上)を母集団とし40件を抽出。各件について発注書・検収記録・請求書の3way matchを再実施し、数量(発注≧検収=請求)・単価(発注=請求)・金額・取引先・通貨の一致を検証する。許容差異(トレランス)基準が規程化されているか、例外承認権限・二次承認・証憑添付がシステムで強制されているかという例外処理統制の設計を閲覧で確認(整備状況評価)。当期に発生した差異保留(ホールド)案件の解消承認証跡(根拠証憑添付・二次承認)を突合し、証憑なき定型コメントのみの上書き解放件数と金額影響を集計。請求書番号の重複(二重計上)をデータ分析で網羅的に検出する</t>
  </si>
  <si>
    <t>再実施・突合・閲覧・分析・質問</t>
  </si>
  <si>
    <t>母集団=当期買掛計上仕訳全件。40件を金額層化抽出+差異ホールド案件全件レビュー(当期不一致412件)+請求書番号重複の全件CAAT分析</t>
  </si>
  <si>
    <t>IAWP-170</t>
  </si>
  <si>
    <t>P-18</t>
  </si>
  <si>
    <t>検収済かつ請求書未到着の仕入(未請求債務)が月次決算で網羅的に抽出・計上され、買掛金・未払金の計上漏れがない(網羅性・期間帰属)</t>
  </si>
  <si>
    <t>月次決算における未請求債務の見越計上手続を閲覧。検収済データと買掛金計上済データの差分抽出ロジックを再実施し、期末月の見越計上額の妥当性を検証。期末日後に到着した請求書のうち検収日が当期に属するものをサンプル抽出し、当期計上(または見越)されているかをカットオフ観点で突合する</t>
  </si>
  <si>
    <t>閲覧・再実施・突合・分析</t>
  </si>
  <si>
    <t>母集団=期末検収済・請求書未達分全件。見越計上一覧と期末月の翌月受領請求書20件を突合</t>
  </si>
  <si>
    <t>IAWP-180</t>
  </si>
  <si>
    <t>P-19</t>
  </si>
  <si>
    <t>計上済買掛金と一致する正当な支払のみがFBで実行され、無承認支払・二重支払・架空仕入先送金・口座詐取(BEC)が防止されている(実在性・正確性・権利と義務)</t>
  </si>
  <si>
    <t>当期FB支払データを母集団とし、支払35件を金額層化抽出。APが計上済買掛金・支払条件から生成した支払データとFB送信データの金額・口座・仕入先の一致を再実施で検証し、FB送信の別者承認証跡を突合する。同一仕入先・同一金額・近接日付の支払をCAATで抽出し二重支払を網羅検出。支払口座が当期口座変更マスタと連動していないか(P-13と相互参照)、休眠仕入先への稼働支払がないかを分析する</t>
  </si>
  <si>
    <t>再実施・突合・分析・質問</t>
  </si>
  <si>
    <t>母集団=当期FB支払全件。35件を金額層化抽出+二重支払・休眠仕入先稼働支払の全件CAAT分析+口座変更直後支払の有意抽出</t>
  </si>
  <si>
    <t>IAWP-190</t>
  </si>
  <si>
    <t>P-20</t>
  </si>
  <si>
    <t>支払条件・支払サイトの変更が承認制で行われ、特定仕入先優遇・早期支払・値引/リベート未反映による過大支払がない(評価の妥当性)</t>
  </si>
  <si>
    <t>当期の支払条件変更ログをCAATで全件抽出し、変更の承認証跡を突合。早期化された支払サイトについて事後モニタリングの有無を確認。値引・リベート契約のある主要仕入先について、請求書照合時にリベートが反映されているかを支払額と契約条件の再計算で検証する</t>
  </si>
  <si>
    <t>分析・突合・再実施・質問</t>
  </si>
  <si>
    <t>母集団=当期支払条件変更ログ全件。リベート契約先10件の支払額を再計算検証</t>
  </si>
  <si>
    <t>IAWP-200</t>
  </si>
  <si>
    <t>P-21</t>
  </si>
  <si>
    <t>買掛金補助元帳と総勘定元帳が一致し、長期滞留・借方残(過払/二重支払)・前渡金未精算が適時に把握・解消され、残高が正確に表示されている(正確性・網羅性・実在性・評価の妥当性)</t>
  </si>
  <si>
    <t>期末買掛金補助元帳残高と総勘定元帳残高の照合(月次統制)を再実施。買掛金の年齢調べを作成し、支払期日超過90日超・借方残を抽出。前渡金残高明細から検収済未精算・長期滞留分を識別。主要仕入先への残高確認状(または仕入先月次明細)と元帳の突合状況をレビューし、差異解消管理の有無を確認する</t>
  </si>
  <si>
    <t>再実施・突合・分析・閲覧・質問</t>
  </si>
  <si>
    <t>母集団=期末買掛金/前渡金残高全件。補助簿×総勘定元帳の全件照合+年齢調べ・借方残・滞留前渡金の全件抽出+主要仕入先残高確認15件</t>
  </si>
  <si>
    <t>IAWP-210</t>
  </si>
  <si>
    <t>P-22</t>
  </si>
  <si>
    <t>IT全般統制</t>
  </si>
  <si>
    <t>購買・買掛・FB・WMSの自動/IT依存KCが前提とするIT全般統制(アクセス管理・変更管理)が有効に機能している(ITGCの有効性)</t>
  </si>
  <si>
    <t>PUR/AP/WMSのアクセス権限一覧と職務分掌マトリクスを突合し、SoD抵触(発注×検収×支払×マスタ変更の兼務)を再実施で検証。退職・異動者のID無効化の適時性をサンプル検証。特権(管理者)IDの共用有無と操作ログの取得状況を確認。価格・口座等重要マスタ変更ログのレビュー手続の運用を閲覧する</t>
  </si>
  <si>
    <t>母集団=PUR/AP/WMSの全ユーザーID・権限。退職異動者ID全件の無効化適時性+特権ID全件のレビュー</t>
  </si>
  <si>
    <t>IAWP-220</t>
  </si>
  <si>
    <t>P-23</t>
  </si>
  <si>
    <t>正規購買フローを経由しないスポット購買・経費精算・購買カード・立替に、架空費用・私的流用・水増し・決裁限度の分割回避がないことを確認し、当該サブプロセスの固有リスク評価の妥当性を根拠づける(実在性・評価の妥当性・正当性)</t>
  </si>
  <si>
    <t>当期の支払・経費データ全件をCAATで取得し、正規PO(発注番号)に紐付かない支払・経費を全件スクリーニング。金額・取引先・費目別に層化し、(1)上長承認・証憑添付の有無、(2)同一申請者・同一取引先への集中、(3)決裁限度直下への分割、(4)私的流用の兆候(休日・個人名義口座・反復少額)を抽出。スポット購買については相見積り・検収の代替統制の有無を確認。抽出された高リスク案件30件を有意抽出し証憑突合・ヒアリングで深度検証する</t>
  </si>
  <si>
    <t>分析・閲覧・突合・質問</t>
  </si>
  <si>
    <t>母集団=当期の正規PO紐付けなし支払・経費の全件。CAAT全件スクリーニング+高リスク案件30件を有意抽出して証憑突合</t>
  </si>
  <si>
    <t>IAWP-230</t>
  </si>
  <si>
    <t>サンプル製造株式会社 内部監査室　発見事項（指摘）</t>
  </si>
  <si>
    <t>ID</t>
  </si>
  <si>
    <t>出所</t>
  </si>
  <si>
    <t>件名</t>
  </si>
  <si>
    <t>重要度</t>
  </si>
  <si>
    <t>事実</t>
  </si>
  <si>
    <t>基準</t>
  </si>
  <si>
    <t>原因</t>
  </si>
  <si>
    <t>影響</t>
  </si>
  <si>
    <t>改善提案</t>
  </si>
  <si>
    <t>回答</t>
  </si>
  <si>
    <t>責任者</t>
  </si>
  <si>
    <t>期限</t>
  </si>
  <si>
    <t>状況</t>
  </si>
  <si>
    <t>期限超過</t>
  </si>
  <si>
    <t>PUR-F-01</t>
  </si>
  <si>
    <t>検証済</t>
  </si>
  <si>
    <t>仕入先マスタ振込口座変更のSoD未設計(整備不備)と承認・本人確認証跡欠落(運用不備)によるなりすまし詐取(約820万円流出)</t>
  </si>
  <si>
    <t>【欠陥種別:整備および運用の不備(二層)】整備不備:支払・取引先登録サブプロセスにおいて、仕入先マスタの振込口座・支払条件の変更が、APシステム上、マスタ変更の起票権限と承認権限が同一ロールに付与され、購買・支払担当1名が変更登録から確定までを単独操作で完了できる権限構成であった(システム的SoDが設計されていない設計上の欠陥)。口座変更時のコールバック等本人確認手続も社内規程に明文化されていない。運用不備:対象期間中の口座変更47件のうち、(1)変更承認ワークフローの記録が存在しない事後直接更新が9件(運用上の承認逸脱)、(2)変更依頼書(仕入先の社判付き原本)と本人確認(コールバック等)の証跡が確認できないものが14件(運用上の証跡欠落)存在した。うち1件は、仕入先からのメール連絡のみを根拠に口座を変更し、約820万円を変更後口座へ振り込んでいたが、後日当該仕入先からの入金督促で発覚し回収交渉中であった。(手続P-13・P-19、IAWP-130/IAWP-190、リスク「取引先登録・購買マスタ/口座書換・不正送金」に対応)【前回指摘の再発】本件は前回監査(2024年2月)で「仕入先マスタ口座変更の二重承認未整備」として指摘済みの論点が是正されないまま再発したものであり、是正管理の実効性の欠如を重要度判定の引上げ要因として考慮した(監査ユニバース「購買・支払プロセス」前回指摘参照)。</t>
  </si>
  <si>
    <t>ICFR購買プロセス キーコントロール「支払・仕入先マスタ管理 C1(正当な手続と本人確認を経た仕入先・振込口座のみをマスタ登録・変更する／防止的KC)」、マスタ管理規程(第2版・2025年4月1日施行)および職務権限規程(第5版)のマスタ変更承認要件、職務分掌規程(第6版)のシステム権限分離要件。BEC(ビジネスメール詐欺)を想定した口座変更時の本人確認(コールバック)実施基準。アサーション=権利と義務の帰属・実在性。</t>
  </si>
  <si>
    <t>(1)【整備】APシステムでマスタ変更権限と承認権限が同一ロールに付与され、システム的なSoD(職務分掌)が設計段階で組み込まれていない。(2)【整備】口座変更時のコールバック等本人確認手続が社内規程に明文化されておらず運用が属人化。(3)【運用】緊急時の事後承認運用が常態化し、事後承認の事跡確認・月次レビューがなされていない。</t>
  </si>
  <si>
    <t>第三者口座への誤振込・取込詐欺(BEC)による資金流出が発生し得る。実際に約820万円の流出事例が発生済みで、回収不能となれば同額の損失が確定する。財務報告上は買掛金の消込誤り・支払の実在性/権利義務アサーションに影響し、不正の機会を構成する。整備不備(SoD未設計)と運用不備(証跡欠落23件)が併存しており、是正なき場合はJ-SOX上の開示すべき重要な不備に該当し得る。</t>
  </si>
  <si>
    <t>【暫定策(即時)】(a)システム改修完了までの間、口座変更は紙の二重確認チェックリスト(起票者と別者の手作業承認)と仕入先所定窓口へのコールバック記録を必須とし、運用で起票・承認を分離。(b)既存マスタ口座の緊急棚卸し(仕入先残高確認状と口座の突合)を実施。【恒久策】(c)APシステムのロール設計を見直し、マスタ変更の起票・承認を別ロールに分離(システム的SoD)。(d)口座新規登録・変更時のコールバック本人確認を必須化し確認記録をワークフローに添付。恒久策はITGC是正(PUR-F-08:変更管理ITGC-CH01)を前提条件とし、IT変更管理の窓口・改修リードタイム・テスト工程を経て本番反映する。(e)事後承認は原則禁止とし、例外時は翌営業日までの正式承認と月次の事後承認一覧レビューを義務化。(f)発覚済み事例は回収手続と再発防止策を経営会議へ報告。</t>
  </si>
  <si>
    <t>指摘に同意。約820万円の流出事案は最優先で対応する。暫定策(コールバック・手作業二重承認)を2026年7月末までに即時導入し、恒久策(APロールのSoD分離)はITGC是正(変更管理)を前提に2026年12月末までに本番反映する。回収交渉の進捗と再発防止策を経営会議へ報告する。</t>
  </si>
  <si>
    <t>経理部長(暫定策主管)/IT統制責任者(恒久策のシステム改修主管)/購買部長(連携)</t>
  </si>
  <si>
    <t>未着手</t>
  </si>
  <si>
    <t>PUR-F-02</t>
  </si>
  <si>
    <t>発注・検収・支払の職務分掌が一部担当者で未分離(相互牽制不全・スポット購買の統制空白)</t>
  </si>
  <si>
    <t>【欠陥種別:整備不備(権限設計)+運用不備(兼務実行)】購買依頼・発注サブプロセス(検収・支払に横断)において、原材料調達のうち間接材・スポット購買区分について、発注登録・検収登録・支払依頼の各機能を同一担当者1名が実行できる権限構成であった(整備上のSoD欠如)。SoD検証手続(P-22、IAWP-220)で取得したPUR/AP/WMSのアクセス権限一覧と職務分掌マトリクスの突合により、間接材・スポット購買区分で兼務権限を持つ担当者が起票した当該区分の発注全件(母集団30件)を特定し、クロス集計した結果、6件で発注者と検収者が同一(例外率6/30=20%)、うち2件は支払依頼まで同一担当が完結していた。当該担当が起票した特定仕入先A区分への発注は前期比2.4倍に増加していたが、相見積りは形式上2社取得され第三者照会で真正性も確認できたが、発注理由書・価格根拠の整備は不十分であった(P-15、IAWP-150)。なお当該区分はスポット購買が正規購買ワークフロー外で処理されており、リスク評価のサブプロセス網羅に空白があったことが事後的に判明した。(手続P-22・P-14・P-15・P-16・P-19・P-23、IAWP-220/IAWP-150/IAWP-230ほか、リスク「正規フロー外取引/承認回避・恣意的発注」に対応)</t>
  </si>
  <si>
    <t>ICFR購買プロセス キーコントロール「購買申請・発注承認 C1(承認段階を経た発注のみ成立／防止的KC、購買申請起票・発注登録・発注承認の分離)」、および「支払・仕入先マスタ管理 C2(承認済買掛金と一致する正当な支払のみ実行)」。職務分掌規程(第6版・2025年4月1日施行)の横の職務分掌・縦の権限分離要件。アサーション=実在性・評価の妥当性。</t>
  </si>
  <si>
    <t>(1)【整備】少人数部署を理由にシステム権限のSoDマトリクスが整備されず、兼務を前提に権限が広く付与されている。(2)【整備】兼務発生時の代替統制(上長による事後モニタリング)が定義されていない。(3)【整備】スポット購買が正規購買フロー外で処理され統制の網から外れている(サブプロセス網羅の空白)。</t>
  </si>
  <si>
    <t>水増し発注・架空発注によるキックバック等、不正の機会が生じる。財務報告上、買掛金・原材料・仕入の実在性アサーションに影響。例外率20%は当該間接材・スポット購買区分に限定されるが、特定仕入先A区分への発注集中(前期比2.4倍)と証跡不備が併存しており、当該区分について不正リスクが顕在化しやすい。許容逸脱率(統制有効性の閾値5%)を大きく超過しており当該区分の統制は有効と評価できない。</t>
  </si>
  <si>
    <t>【暫定策(即時)】(a)兼務が残る間は補完統制として、上長が月次で当該担当の発注・検収・支払一覧と証憑をレビューし証跡化。(b)スポット購買も相見積り・発注理由書を当面紙運用で必須化。【恒久策】(c)発注・検収・支払のSoDマトリクスを作成しシステム権限を最小権限化、兼務が不可避な機能は分離(ITGC是正PUR-F-08の権限棚卸しと一体で実施)。(d)スポット購買を正規ワークフローへ統合(システム改修を伴う場合はリードタイムを考慮)。(e)特定仕入先への発注集中をデータ分析(取引先別発注額の前期比・偏り)で定期モニタリング。</t>
  </si>
  <si>
    <t>指摘に同意。暫定策(上長月次レビュー・スポット購買の相見積り必須化)を2026年7月末までに導入。恒久策のSoDマトリクス整備・権限最小化・スポット購買のワークフロー統合は権限棚卸し(ITGC)と一体で2026年11月末までに完了する。</t>
  </si>
  <si>
    <t>購買部長(IT統制責任者と権限設計で連携)</t>
  </si>
  <si>
    <t>PUR-F-03</t>
  </si>
  <si>
    <t>3way match不一致のオーバーライドに係る例外処理統制の設計欠如(整備不備)と過大支払の発現</t>
  </si>
  <si>
    <t>【欠陥種別:整備不備(例外処理統制の設計欠如)】請求書照合(3way match)サブプロセスにおいて、発注書・検収記録・請求書の三点が金額/数量不一致となった場合、システムは保留(ホールド)とする設計だが、不一致解消(オーバーライド)に係る統制設計そのものが欠如していた。すなわち、(1)許容差異(トレランス)の基準値が規程上未設定で全件が裁量判断、(2)上書き解放時の二次承認権限が定義されておらず運用されていない、(3)根拠証憑の添付がシステムで強制されていない、という例外処理統制(補完統制)の設計欠陥である。この設計欠如を前提として、対象期間の不一致発生412件のうち、差異理由が「単価相違」「数量差」等の定型語のみで根拠証憑の添付がないものが78件発生し(整備不備の発現事例)、うち単価相違3件・計112万円が過大計上のまま支払済であった。(手続P-17、IAWP-170、リスク「請求書照合/三点不一致の看過」に対応)</t>
  </si>
  <si>
    <t>ICFR購買プロセスにおける『3way match不一致時のオーバーライドに係る例外処理統制(許容差異基準の規程化・例外承認権限・二次承認・根拠証憑添付)』。3way matchの防止的KC本体(三点一致した正当な債務のみ計上)が機能するための前提となる補完統制であり、当該補完統制の設計欠如を整備不備として評価する。会計不正予防における3 way matchingによる架空・水増し計上の防止。アサーション=実在性・評価の妥当性。</t>
  </si>
  <si>
    <t>(1)【整備】許容差異(トレランス)基準と例外承認権限が規程化されておらず、不一致解消が属人的裁量に委ねられている。(2)【整備】上書き時の根拠証憑添付と二次承認がシステム上強制されていない(補完統制の設計欠如)。(3)【整備】トレランス未設定により自動照合の有効性前提が崩れ、照合担当と支払承認者の牽制が機能しない。</t>
  </si>
  <si>
    <t>未検収・数量過大・単価相違の債務が買掛金に計上され、過大支払・架空計上を看過する。整備不備の影響として実際に412件中78件で証憑なき上書きが行われ、112万円の過大支払が発現した。財務報告上、買掛金・仕入の実在性/評価アサーションに影響し、自動照合KCの有効性前提が崩れていることから、リスク一覧でも当該サブプロセスの残余リスクを高に再評価した。是正なき場合はKCの整備不備として開示すべき重要な不備に発展しうる。</t>
  </si>
  <si>
    <t>【暫定策(即時)】(a)システム強制が整うまでの間、一定金額(例:10万円)または一定比率超の差異解放には購買・経理双方の手作業二次承認と根拠証憑の添付を手順書で必須化。(b)月次で例外一覧(上書き解放)を責任者がレビュー。【恒久策】(c)金額・比率の許容差異(トレランス)基準を規程化し、基準超過は必ず保留。(d)上書き解放時の根拠証憑添付と二次承認をAPシステムで強制(ITGC変更管理PUR-F-08を前提にリードタイムを考慮して本番反映)。(e)不一致理由は定型語ではなく具体的記載を必須化。(f)発生済みの過大支払112万円は仕入先へ返金請求・相殺処理を実施。</t>
  </si>
  <si>
    <t>指摘に同意。暫定策(手作業二次承認・証憑添付・月次例外レビュー)を2026年8月末までに導入し、トレランス基準を規程化。システム強制の恒久策はITGC是正を前提に2026年12月末までに本番反映する。過大支払112万円は仕入先へ返金/相殺を実施する。</t>
  </si>
  <si>
    <t>経理部長(暫定策・規程化主管)/IT統制責任者(システム強制の改修主管)/購買部長(連携)</t>
  </si>
  <si>
    <t>PUR-F-04</t>
  </si>
  <si>
    <t>現品確認を伴わない検収登録(整備・運用不備)と期末カットオフ誤り(当期買掛金340万円過大計上)</t>
  </si>
  <si>
    <t>検収サブプロセス(入荷・検収)において、WMS上、現品の数量・品質確認(受入検査)を経ずに発注情報のみで検収完了登録が可能な運用が一部倉庫で行われていた(受入検査記録の入力がシステム上必須化されていない整備不備+先行登録の運用不備)。サンプル35件(P-16母集団=当期検収登録全件、IAWP-160)中5件で受入検査記録(検収者サイン・検査結果)が欠落。加えて、期末日前後10営業日(P-16のカットオフテスト範囲、2026年3月16日〜4月14日)の入荷を全件検証した結果、入庫実績日(WMS)・検収日・計上日・納品書日付の四者突合で4件に2〜6日のずれが発見され、うち3件・計約340万円が翌期(2026年4月)に入庫すべき仕入を当期(3月)に検収・計上していた(当期過大計上方向のカットオフ誤り)。(手続P-16、IAWP-160、リスク「検収/現品未確認検収・期ずれ」に対応)</t>
  </si>
  <si>
    <t>ICFR購買プロセス キーコントロール「入荷・検収 C1(現品の数量・品質を確認した正当な入荷のみ検収／防止的KC)」および「同 C2(仕入を入荷実態に即した正しい会計期間に計上=カットオフ/発見的)」。期末カットオフ点検の対象期間は本監査と是正基準を期末前後10営業日に統一する(従来C2の前後5営業日からテスト範囲に合わせて拡大)。アサーション=実在性・網羅性・期間配分の適切性。</t>
  </si>
  <si>
    <t>(1)【整備】WMSで受入検査記録の入力が必須化されておらず、繁忙時に現品確認を後回しにして先行登録できる。(2)【整備】WMSの入庫実績日と検収日の整合チェックが期末カットオフ手続に組み込まれていない。(3)【運用】受入検査の証跡(写真・検査票)の保存ルールが不徹底。</t>
  </si>
  <si>
    <t>未着・不足・不良品が検収済として在庫・買掛金に過大計上される。検出されたカットオフ誤り3件により当期買掛金および当期原材料(仕入)が約340万円過大計上(翌期計上すべきものを当期計上したことによる当期費用化前の在庫過大/翌期への振替不足)となっており、方向は当期負債・資産の過大計上である。金額340万円は当年度の重要性基準値(税引前利益の一定割合等の量的基準)との対比では未満であり個別には軽微だが、修正仕訳(当期買掛金・原材料の取消し、翌期への振替)を要する。期間配分アサーションに影響する。</t>
  </si>
  <si>
    <t>(1)検収完了登録の前提として受入検査記録(数量・品質・検収者)の入力を必須化(WMSのシステム制御。ITGC変更管理を前提)。(2)期末前後10営業日の入荷について、入庫実績日・検収日・計上日・納品書日付の四者突合を決算手続に組込み、C2の点検対象期間も10営業日へ統一。(3)受入検査証跡(検査票・写真)の保存ルールを明文化し倉庫へ周知。(4)検出済み340万円の期ずれは当期決算で修正仕訳を計上。</t>
  </si>
  <si>
    <t>指摘に同意。受入検査記録の入力をWMSで必須化(ITGC是正を前提)し、期末前後10営業日のカットオフ四者突合を決算手続へ組み込み点検期間も統一する。340万円の期ずれは当期決算で修正仕訳を計上し、2026年10月末までに完了する。</t>
  </si>
  <si>
    <t>生産管理部長(倉庫)/経理部長(決算修正・カットオフ手続主管)</t>
  </si>
  <si>
    <t>PUR-F-05</t>
  </si>
  <si>
    <t>新規取引先登録時の与信・反社チェックの未実施・形骸化</t>
  </si>
  <si>
    <t>取引先登録・購買マスタサブプロセスにおいて、新規仕入先の登録前に与信評価・反社会的勢力チェック・基本取引契約の締結を行う運用だが、P-12(IAWP-120)で当期新規登録38件を検証した結果、(1)与信評価記録なし7件、(2)反社チェック証跡なし5件、(3)基本取引契約未締結のまま取引開始11件であった。一部はマスタ登録の承認(C1)が事後に形式的に付与されていた。(手続P-12、IAWP-120、リスク「取引先登録/与信・反社未実施・幽霊仕入先混入」に対応)</t>
  </si>
  <si>
    <t>ICFR購買プロセス キーコントロール「支払・仕入先マスタ管理 C1(正当な手続を経た仕入先のみマスタ登録/防止的KC)」、与信取引先管理規程(第3版・2023年10月1日施行)の取引開始時の与信・反社チェック事前実施要件。アサーション=権利と義務の帰属・実在性。</t>
  </si>
  <si>
    <t>(1)【整備】登録チェックリスト(与信・反社・契約)の必須項目化がシステムで強制されていない。(2)【運用】営業/購買主導で取引を先行させ、登録手続が後追いになる慣行。(3)【整備】反社チェックのデータソース・更新頻度が規程で定められていない。</t>
  </si>
  <si>
    <t>不適切な相手(反社・信用不安先)との取引、契約不備による紛争・債権債務トラブル、架空・幽霊仕入先の混入リスク。コンプライアンス・レピュテーション及び財務報告(債務の実在性)に影響。</t>
  </si>
  <si>
    <t>(1)新規登録ワークフローに与信評価・反社チェック・基本取引契約の証跡添付を必須項目化(未充足は登録不可。システム強制はITGC変更管理を前提)。(2)反社チェックは指定データベースで実施し定期(年1回)再チェック。(3)契約締結前取引を原則禁止し、例外時は限度額と期限を設定。(4)既存マスタの休眠・重複・幽霊仕入先の棚卸しを実施。</t>
  </si>
  <si>
    <t>指摘に同意。新規登録ワークフローで与信・反社・契約証跡を必須項目化(未充足は登録不可)し、既存マスタの棚卸しを法務と連携して実施、2026年9月末までに完了する。</t>
  </si>
  <si>
    <t>購買部長 兼 法務・コンプライアンス担当</t>
  </si>
  <si>
    <t>PUR-F-06</t>
  </si>
  <si>
    <t>発注の分割・事後発注(後追いPO)による決裁限度の潜脱</t>
  </si>
  <si>
    <t>購買依頼・発注サブプロセスにおいて、職務権限規程(第5版・2025年4月1日施行)の決裁限度(課長100万円未満/部長1,000万円未満/役員1,000万円以上)を回避する目的が疑われる分割発注、および納品・検収後に発注(PO)を起票する事後発注が見られた。P-14のCAAT分析(IAWP-140)の結果、同一仕入先・同一品目への決裁限度直下(被監査部門と事前合意した定義レンジ:90万円超100万円未満)の発注が対象期間で23件集中、検収日より後の発注日となっている事後発注が18件検出された。分割発注警告ログは出力されていたが、レビュー・是正の運用がなかった。(手続P-14・P-15、IAWP-140/IAWP-150、リスク「購買依頼・発注/分割・事後発注による承認回避」に対応)【前回指摘の再発】本件は前回監査(2024年2月)で「分割発注の限度額回避」として指摘済みの論点の再発であり、前回是正策(警告ログの出力)がレビュー運用を伴わず形骸化していたことを示す。是正管理の実効性の観点から重要度判定の引上げ要因として考慮した。</t>
  </si>
  <si>
    <t>ICFR購買プロセス キーコントロール「購買申請・発注承認 C1(金額限度に応じた承認を経た発注のみ成立/防止的KC、分割発注警告ログをevidenceに保持)」。職務権限規程(第5版)の決裁限度=課長100万円未満/部長1,000万円未満/役員1,000万円以上。限度直下の判定レンジ(90万円超100万円未満)は被監査部門と事前合意し証跡化済み。アサーション=実在性・評価の妥当性・権利と義務。</t>
  </si>
  <si>
    <t>(1)【運用】分割発注警告ログが出力されるのみで定期レビューと是正のプロセスがない。(2)【整備】事後発注を許容する緊急購買ルールの上限・件数管理が規程化されていない。(3)【整備】発注承認の自動振分け(C1)が分割を検知しても止められない。</t>
  </si>
  <si>
    <t>決裁限度の潜脱により不要・過大購買や不正発注が承認されずに成立する。事後発注の常態化は発注承認KC(C1)の予防機能を無効化し、買掛金・仕入の実在性/評価アサーションに影響する。検出件数(限度直下23件・事後発注18件)はモニタリング運用の不在を示す。</t>
  </si>
  <si>
    <t>(1)分割発注警告ログを月次で購買管理者がレビューし、疑義案件は理由確認・是正(統合発注化)。(2)緊急(事後)発注の上限・年間件数・承認権限を規程化し、超過時はエスカレーション。(3)同一仕入先・品目への限度直下発注(合意レンジ)を継続的にデータモニタリング。</t>
  </si>
  <si>
    <t>指摘に同意。分割発注警告ログの月次レビューを開始し、緊急(事後)発注ルールを規程化する。限度直下発注(合意レンジ)はCAATで定点観測し、2026年10月末までに運用を確立する。</t>
  </si>
  <si>
    <t>購買部長</t>
  </si>
  <si>
    <t>PUR-F-07</t>
  </si>
  <si>
    <t>買掛金残高の滞留・未消込・前渡金未精算の放置</t>
  </si>
  <si>
    <t>債務・残高管理サブプロセスにおいて、買掛金の長期滞留(支払期日超過・借方残・debit balance)および前渡金の未精算が放置されていた。P-21の年齢調べ(IAWP-210)では、支払期日超90日超の残高が4件・計610万円、借方残(過払/二重支払の可能性)が5件・計88万円、検収済で前渡金が精算されていない滞留前渡金が3件・計250万円存在。仕入先からの残高確認・元帳照合が定例化されておらず、差異の解消管理がなされていなかった。また、期末の見越計上(P-18、IAWP-180)では翌月受領請求書20件中2件・計約46万円の計上漏れを検出した(金額影響は軽微だが、残高の網羅性統制の未定着として本指摘に集約)。(手続P-21・P-18、IAWP-210/IAWP-180、リスク「債務・残高管理/残高誤表示・前渡金滞留」に対応)</t>
  </si>
  <si>
    <t>ICFR購買プロセス キーコントロール「三点照合・買掛金計上 C2(検収済仕入を網羅的に正しい期間へ計上=計上漏れ防止/発見的)」「支払・仕入先マスタ管理 C3(買掛金残高の実在性・網羅性・正確性を検証/発見的KC)」「購買申請・発注承認 C3(前渡金の実在性確保・未精算滞留防止)」。アサーション=実在性・網羅性・評価の妥当性。</t>
  </si>
  <si>
    <t>(1)【整備】買掛金年齢調べ・残高確認・前渡金精算管理が月次の定例統制として確立されていない。(2)【運用】借方残・滞留の責任部署と解消期限が不明確。(3)【運用】計上漏れ(検収済・請求書未到着)の見越計上ルールが徹底されていない。</t>
  </si>
  <si>
    <t>過払・二重支払の看過による資金損失、未精算前渡金・滞留債務による資産/負債の過大計上、計上漏れによる買掛金・仕入の網羅性アサーション違反。検出された借方残88万円・滞留前渡金250万円・滞留債務610万円は個別には重要性未満だが、残高の正確性が損なわれ財務報告の信頼性に影響する。</t>
  </si>
  <si>
    <t>(1)月次で買掛金年齢調べ・借方残一覧・前渡金残高一覧を作成し、責任者レビューと解消期限を設定。(2)主要仕入先への残高確認(定期)と元帳照合を制度化し差異を管理。(3)検収済・請求書未達分の見越計上(網羅性)ルールを徹底。(4)借方残・滞留前渡金は原因調査のうえ返金請求/精算/取崩しを実施。</t>
  </si>
  <si>
    <t>指摘に同意。月次の年齢調べ・借方残/前渡金一覧レビューを定着させ、主要仕入先への残高確認を制度化する。借方残88万円・前渡金250万円・滞留債務610万円は原因調査のうえ解消し、2026年9月末までに対応する。</t>
  </si>
  <si>
    <t>経理部長</t>
  </si>
  <si>
    <t>PUR-F-08</t>
  </si>
  <si>
    <t>購買・支払関連ITGC(アクセス権限・特権ID・マスタ変更ログ・変更管理)の管理不備</t>
  </si>
  <si>
    <t>購買・支払プロセス横断のIT全般統制において、P-22(IAWP-220)の検証の結果、購買管理システム(PUR)・買掛金管理サブシステム(AP)・WMSのアクセス権限棚卸しが年次で未実施、退職・異動者のID無効化に遅延(最長41日)が3件、APの特権(管理者)IDが共用され操作者の特定が困難、価格マスタ・口座マスタの変更ログのレビューが行われていなかった。また、当期のプログラム・設定変更15件中4件でテスト記録・本番移送承認の証跡が確認できなかった(ITGC-CH01)。これらは業務処理統制(C1〜C3)が依拠するIT全般統制(ITGC-AC01アクセス管理/ITGC-CH01変更管理)の前提に影響する。特に変更管理(ITGC-CH01)の不備は、PUR-F-01/PUR-F-03/PUR-F-04/PUR-F-05で求められるシステム的統制の新規実装(SoD分離・トレランス強制・WMS必須入力等)の品質・本番反映の信頼性を直接左右するため、本指摘は他指摘の恒久策の前提条件を構成する。(手続P-22・P-13、IAWP-220/IAWP-130、リスク横断:自動/IT依存KCの前提に対応)【前回指摘の再発】特権IDの管理は前回システム監査(2025年3月)で「特権ID棚卸の運用不備」として指摘済みであり、本件はその未是正・再発に当たる。</t>
  </si>
  <si>
    <t>ICFR購買プロセスの自動/IT依存KC(購買申請・発注承認 C1=自動ITAC、三点照合C1等)が前提とするIT全般統制(アクセス管理ITGC-AC01・変更管理ITGC-CH01)の有効性。J-SOXにおけるITGCと業務処理統制の連動。なお当年度は本指摘がシステム改修系是正(PUR-F-01/PUR-F-03/PUR-F-04/PUR-F-05)の前提となるため重要度を中と評価(従来低から引上げ)。</t>
  </si>
  <si>
    <t>(1)【整備】アクセス権限棚卸し・特権ID管理・変更管理の年次/都度手続が定着していない。(2)【運用】人事異動情報とID管理の連携が手動で遅延。(3)【整備】重要マスタ(価格・口座)の変更ログレビュー手続が未整備。</t>
  </si>
  <si>
    <t>ITGC不備により、依拠する自動・IT依存KC(発注承認、3way match等)の有効性が損なわれ、業務処理統制全体の信頼性が低下。不正アクセス・不正なマスタ改ざんを検知できず、PUR-F-01/PUR-F-03等の不正リスクを増幅する。さらに変更管理不備が解消されない限り、他指摘のシステム改修系恒久策の品質が担保されず、恒久策の前提条件が満たされない。</t>
  </si>
  <si>
    <t>(1)PUR/AP/WMSのアクセス権限棚卸しを半期ごとに実施。(2)退職・異動時のID無効化を人事連携で即時化(SLA設定)。(3)特権IDの共用を廃止し個人別付与・操作ログ取得。(4)価格・口座等重要マスタ変更ログの月次レビューを制度化。(5)変更管理(ITGC-CH01)を是正し、PUR-F-01/PUR-F-03/PUR-F-04/PUR-F-05のシステム改修を正規の変更管理プロセス(申請→承認→テスト→本番反映)に載せて品質を担保。本指摘は他のシステム改修系是正に先行して着手する。</t>
  </si>
  <si>
    <t>指摘に同意。変更管理是正を他のシステム改修に先行させ、アクセス権限棚卸しの半期化、退職異動ID無効化のSLA設定、特権IDの個人別付与、重要マスタ変更ログの月次レビューを2026年8月末までに整備する。</t>
  </si>
  <si>
    <t>IT統制責任者(情報システム部)</t>
  </si>
  <si>
    <t>総合意見</t>
  </si>
  <si>
    <t>【総合意見:一部要改善】（結論区分は「有効／一部要改善／不十分」の3段階。判定基準：重要度「高」の不備がなく主要な統制が設計・運用されていれば「有効」、重要度「高」を含む不備があるが主要な統制の設計骨格は存在し是正を要する範囲が特定のサブプロセス・統制に限定される場合は「一部要改善」、主要な統制が設計されていない又は広範に運用されていない場合は「不十分」。本監査では対象期間末現在、重要度「高」3件を含む不備が特定のサブプロセスに認められたため「一部要改善」と判定）サンプル製造株式会社の購買・支払プロセス(2025/4〜2026/3)に対するリスクベース監査の結果、取引先登録から支払・債務残高管理および正規フロー外取引に至る統制は概ね設計されているものの、整備不備と運用不備が併存する看過できない不備が複数認められた。特に重要度「高」の3点は、(1)仕入先マスタ口座変更のSoD未設計(整備不備)と承認・本人確認証跡欠落(運用不備)による約820万円のBEC型流出(PUR-F-01)、(2)発注・検収・支払の職務分掌未分離とスポット購買の統制空白(PUR-F-02。SoD検証手続P-22で特定した間接材・スポット購買区分の発注全件30件のクロス集計に基づく、例外率20%)、(3)3way match不一致のオーバーライドに係る例外処理統制の設計欠如(整備不備)による112万円の過大支払(PUR-F-03)であり、いずれも不正の機会を構成する。これらはICFR購買プロセスのキーコントロール(支払・仕入先マスタ管理C1/C2、購買申請・発注承認C1、三点照合・買掛金計上C1およびその例外処理統制)の整備・運用不備に該当し、是正なき場合はJ-SOX上の開示すべき重要な不備へ発展し得る。リスク一覧では本監査の発見と計画段階リスク評価の整合をとるため、取引先登録C1・請求書照合C1・相見積りC2・正規フロー外取引の残余リスクを「高」に評価している。中程度の指摘(検収・カットオフで当期買掛金340万円過大計上/PUR-F-04、与信/反社チェック/PUR-F-05、分割・事後発注/PUR-F-06、買掛金滞留・前渡金/PUR-F-07、ITGC/PUR-F-08)は財務報告の実在性・網羅性・期間配分アサーションに影響する。なお業務監査固有の最重点論点である相見積りの実質性・利益相反(残余リスク高)についてP-15で深度テスト(同日・連番・様式の同一性検知、見積取得者と発注者の独立性、取引先別集中度の閾値超過先への第三者照会を含む)を実施した結果は、特定仕入先A区分(PUR-F-02)を除き相見積りの実質性に重大な不備は認められず、当該区分については発注集中と証跡不備をPUR-F-02で指摘済みである(積極的結論)。各指摘は監査プログラム(P-11〜P-23、WP参照)の手続結果に裏付けられ、計画段階のリスク評価と整合している。なおPUR-F-01・F-06・F-08は前回監査(2024年2月・2025年3月)指摘の未是正・再発であり、個別の是正に加えて、是正状況を期限管理・完了確認まで追跡するフォローアップ体制そのものの整備を経営者に求める。根本原因は、(a)システム的SoDとトレランス・例外承認の規程化不足(整備不備)、(b)正規フロー外取引(スポット・経費精算・購買カード・事後発注)の統制空白、(c)月次モニタリング(残高確認・ログレビュー・権限棚卸し)の未定着、(d)ITGC(特に変更管理)の不備に集約される。是正計画は、システム改修を伴う恒久策(SoD分離・トレランス強制・WMS必須入力)についてITGC変更管理(PUR-F-08)を前提条件とし、即時導入可能な暫定策(手作業の二重承認・コールバック・月次例外レビュー)と恒久策(改修リードタイム考慮)に二段階化したうえで、ITGC是正を他のシステム改修に先行させることを求める。経営者には、口座変更の本人確認(コールバック)必須化と発生済み流出事案の回収・再発防止を最優先で求める。是正状況は暫定策(早期)→恒久策(設計完了→本番反映→運用定着の再サンプル運用テスト)の段階で、本報告3カ月後・6カ月後にフォローアップ監査により検証する。</t>
  </si>
  <si>
    <t>件数集計（数式）</t>
  </si>
  <si>
    <t>基準日（期限超過の判定日。必要に応じて書き換え）</t>
  </si>
  <si>
    <t>重要度：高</t>
  </si>
  <si>
    <t>重要度：中</t>
  </si>
  <si>
    <t>重要度：低</t>
  </si>
  <si>
    <t>重要度：合計</t>
  </si>
  <si>
    <t>改善状況：未着手</t>
  </si>
  <si>
    <t>改善状況：対応中</t>
  </si>
  <si>
    <t>改善状況：完了</t>
  </si>
  <si>
    <t>改善状況：保留</t>
  </si>
  <si>
    <t>改善状況：合計</t>
  </si>
  <si>
    <t>期限超過（基準日時点・完了以外）</t>
  </si>
  <si>
    <t>サンプル製造株式会社 内部監査室　フォローアップ（改善状況）</t>
  </si>
  <si>
    <t>指摘ID</t>
  </si>
  <si>
    <t>改善アクション</t>
  </si>
  <si>
    <t>備考</t>
  </si>
  <si>
    <t>暫定策(コールバック本人確認・手作業二重承認・既存口座緊急棚卸し)の即時導入を3カ月後に検証し、恒久策(APシステムのSoD分離)はITGC変更管理(PUR-F-08)是正完了を前提に設計完了→本番反映→運用定着の段階で6カ月後に再検証。発生済み約820万円流出事案の回収・再発防止策の経営会議報告をワークフロー設定・回収状況・議事録で確認。最重要・優先検証項目。</t>
  </si>
  <si>
    <t>高リスク・不正事案発生済み。暫定策期日2026/7/31、恒久策期日2026/12/31。改善不調または回収不能の場合は監査委員会/監査役へ即時エスカレーションし、開示すべき重要な不備該当性を再評価。前回監査指摘の再発案件のため、完了確認は証跡ベースで室長が実施。</t>
  </si>
  <si>
    <t>暫定策(上長月次レビュー・スポット購買の相見積り必須化)を3カ月後に確認。恒久策(SoDマトリクス整備・権限最小化・スポット購買のワークフロー統合)はITGC権限棚卸し(PUR-F-08)と一体で6カ月後に検証。特定仕入先A区分への発注集中のデータモニタリング結果も併せて確認。</t>
  </si>
  <si>
    <t>高リスク。暫定策期日2026/7/31、恒久策期日2026/11/30。PUR-F-01とあわせ不正の機会の是正状況を一体で確認。例外率(P-22で20%)の改善を再サンプルで運用テスト。</t>
  </si>
  <si>
    <t>暫定策(手作業二次承認・証憑添付・月次例外レビュー)とトレランス基準規程化を3カ月後に確認。システム強制の恒久策はITGC変更管理(PUR-F-08)を前提に本番反映を6カ月後に検証。過大支払112万円の返金/相殺完了を確認し、3way matchはKC中核のため運用テスト(再サンプル)を実施。</t>
  </si>
  <si>
    <t>高リスク。暫定策期日2026/8/31、恒久策期日2026/12/31。整備不備(例外処理統制の設計欠如)の是正状況を設計→実装→運用の段階で確認。</t>
  </si>
  <si>
    <t>受入検査記録の必須化(WMSシステム制御。ITGC前提)とカットオフ四者突合手続(±10営業日)の決算組込みを確認。340万円期ずれの修正仕訳計上を確認し、次回中間決算でカットオフの是正効果を再テスト(6カ月後フォローアップ)。</t>
  </si>
  <si>
    <t>中リスク。期日2026/10/31。期間配分アサーションは決算期で効果検証。当期買掛金340万円過大計上の修正完了を確認。</t>
  </si>
  <si>
    <t>新規登録ワークフローでの与信・反社・契約証跡の必須項目化(システム強制はITGC前提)、既存マスタ(休眠/重複/幽霊仕入先)棚卸し結果を確認(6カ月後)。</t>
  </si>
  <si>
    <t>中リスク。期日2026/9/30。コンプライアンス影響もあり法務と連携状況を確認。</t>
  </si>
  <si>
    <t>分割発注警告ログの月次レビュー運用開始、緊急(事後)発注ルールの規程化を確認。限度直下発注(合意レンジ90万円超100万円未満)・事後発注の検出件数が減少したかをデータ再分析(6カ月後)。</t>
  </si>
  <si>
    <t>中リスク。期日2026/10/31。CAAT(データ分析)による定点観測でモニタリング有効性を評価。前回監査指摘の再発案件のため、完了確認は証跡ベースで室長が実施。</t>
  </si>
  <si>
    <t>月次の買掛金年齢調べ・借方残/前渡金一覧レビューの定着、残高確認制度化、滞留分(借方残88万円・前渡金250万円・滞留債務610万円)の解消状況を検証(6カ月後)。</t>
  </si>
  <si>
    <t>中リスク。期日2026/9/30。残高の実在性/網羅性は次回決算での残高確認結果で再検証。</t>
  </si>
  <si>
    <t>変更管理(ITGC-CH01)是正を他システム改修に先行して着手したかを3カ月後に確認。PUR/AP/WMSのアクセス権限棚卸し実施、退職異動ID即時無効化(SLA)、特権ID個人化、重要マスタ変更ログ月次レビューの運用開始を6カ月後に確認。</t>
  </si>
  <si>
    <t>中リスク(従来低から引上げ)。期日2026/8/31。自動/IT依存KCおよびPUR-F-01/PUR-F-03/PUR-F-04/PUR-F-05のシステム改修系恒久策の前提条件であり、先行是正の進捗を最優先で確認。前回監査指摘の再発案件のため、完了確認は証跡ベースで室長が実施。</t>
  </si>
  <si>
    <t>状況：未着手</t>
  </si>
  <si>
    <t>状況：対応中</t>
  </si>
  <si>
    <t>状況：完了</t>
  </si>
  <si>
    <t>状況：保留</t>
  </si>
  <si>
    <t>状況：合計</t>
  </si>
  <si>
    <t>サンプル製造株式会社 内部監査室　往査調書一覧</t>
  </si>
  <si>
    <t>調書番号</t>
  </si>
  <si>
    <t>手続No</t>
  </si>
  <si>
    <t>種別</t>
  </si>
  <si>
    <t>タイトル</t>
  </si>
  <si>
    <t>実施日</t>
  </si>
  <si>
    <t>往査先</t>
  </si>
  <si>
    <t>対応者</t>
  </si>
  <si>
    <t>作成者</t>
  </si>
  <si>
    <t>作成日</t>
  </si>
  <si>
    <t>査閲者</t>
  </si>
  <si>
    <t>査閲日</t>
  </si>
  <si>
    <t>状態</t>
  </si>
  <si>
    <t>入手した証拠</t>
  </si>
  <si>
    <t>個別結論</t>
  </si>
  <si>
    <t>ウォークスルー</t>
  </si>
  <si>
    <t>購買・支払プロセス整備状況のウォークスルー（発注承認を含む）</t>
  </si>
  <si>
    <t>2026-02-12</t>
  </si>
  <si>
    <t>本社 購買部</t>
  </si>
  <si>
    <t>購買部 発注担当 佐藤、購買部長 高橋</t>
  </si>
  <si>
    <t>監査担当 鈴木</t>
  </si>
  <si>
    <t>2026-02-13</t>
  </si>
  <si>
    <t>内部監査室長 田中</t>
  </si>
  <si>
    <t>2026-02-20</t>
  </si>
  <si>
    <t>査閲済</t>
  </si>
  <si>
    <t>金額別承認ルートは整備・運用ともに有効。本調査（サンプルテスト）へ移行する。</t>
  </si>
  <si>
    <t>サンプルテスト</t>
  </si>
  <si>
    <t>新規取引先登録の与信・反社・契約チェックのテスト</t>
  </si>
  <si>
    <t>2026-02-17</t>
  </si>
  <si>
    <t>本社 購買部・法務コンプライアンス担当</t>
  </si>
  <si>
    <t>購買部 取引先管理担当 木村、法務・コンプライアンス担当 岡田</t>
  </si>
  <si>
    <t>監査担当 小林</t>
  </si>
  <si>
    <t>2026-02-18</t>
  </si>
  <si>
    <t>2026-02-21</t>
  </si>
  <si>
    <t>登録時チェックに整備不備（必須化の欠如）と運用不備。発見事項PUR-F-05として報告。</t>
  </si>
  <si>
    <t>仕入先口座変更の承認テスト</t>
  </si>
  <si>
    <t>本社 経理部・情報システム部</t>
  </si>
  <si>
    <t>経理部 マスタ管理担当 井上、情報システム部 権限管理担当 中村</t>
  </si>
  <si>
    <t>2026-02-19</t>
  </si>
  <si>
    <t>重大な整備・運用不備。発見事項PUR-F-01として報告し是正を要請。</t>
  </si>
  <si>
    <t>発注承認の権限テストと分割発注のCAAT分析</t>
  </si>
  <si>
    <t>2026-02-16</t>
  </si>
  <si>
    <t>個別発注の承認統制は運用有効だが、分割発注の検知後の是正統制に運用不備。発見事項PUR-F-06として報告（事後発注はIAWP-150で併せて検証）。</t>
  </si>
  <si>
    <t>相見積りの実質性・利益相反の深度テストと事後発注のCAAT分析</t>
  </si>
  <si>
    <t>購買部長 高橋、購買部 調達企画担当 松本</t>
  </si>
  <si>
    <t>2026-02-23</t>
  </si>
  <si>
    <t>2026-02-26</t>
  </si>
  <si>
    <t>相見積り統制は概ね有効。事後発注は発見事項PUR-F-06、特定仕入先A区分の集中・証跡不備はPUR-F-02に集約して報告。</t>
  </si>
  <si>
    <t>検収の実在性テスト（現地往査）と期末カットオフテスト</t>
  </si>
  <si>
    <t>2026-04-16</t>
  </si>
  <si>
    <t>諏訪工場 検収課・第二工場 受入検査室（各2日往査）</t>
  </si>
  <si>
    <t>諏訪工場 検収課長 斎藤、第二工場 受入検査担当 森、生産管理部長 加藤</t>
  </si>
  <si>
    <t>2026-04-17</t>
  </si>
  <si>
    <t>2026-04-21</t>
  </si>
  <si>
    <t>検収の実在性統制に整備・運用不備、期末カットオフに誤り。発見事項PUR-F-04として報告（決算修正を経理部へ要請）。</t>
  </si>
  <si>
    <t>3way matchと例外解放のテスト</t>
  </si>
  <si>
    <t>本社 経理部</t>
  </si>
  <si>
    <t>経理部 買掛金担当 山本</t>
  </si>
  <si>
    <t>再実施・突合・閲覧・分析</t>
  </si>
  <si>
    <t>例外処理統制に整備不備。発見事項PUR-F-03として報告。</t>
  </si>
  <si>
    <t>未請求債務の見越計上と期末カットオフのテスト</t>
  </si>
  <si>
    <t>2026-04-15</t>
  </si>
  <si>
    <t>経理部 買掛金担当 山本、経理部 決算担当 石井</t>
  </si>
  <si>
    <t>網羅性統制は概ね有効だが運用の徹底に課題。発見事項PUR-F-07（残高管理）に集約して報告。</t>
  </si>
  <si>
    <t>FB支払の正当性テストと二重支払・口座変更直後支払のCAAT分析</t>
  </si>
  <si>
    <t>経理部 支払担当 藤田、経理部長 大野</t>
  </si>
  <si>
    <t>支払実行統制は運用有効だが、口座変更との連動牽制に整備不備。発見事項PUR-F-01に集約して報告。</t>
  </si>
  <si>
    <t>支払条件変更の承認とリベート反映の再計算テスト</t>
  </si>
  <si>
    <t>本社 経理部・購買部</t>
  </si>
  <si>
    <t>経理部 支払担当 藤田、購買部 調達企画担当 松本</t>
  </si>
  <si>
    <t>2026-02-24</t>
  </si>
  <si>
    <t>2026-02-27</t>
  </si>
  <si>
    <t>支払条件・リベート統制は整備・運用ともに有効。指摘事項なし。</t>
  </si>
  <si>
    <t>買掛金・前渡金の残高照合と年齢調べ</t>
  </si>
  <si>
    <t>経理部 買掛金担当 山本、経理部長 大野</t>
  </si>
  <si>
    <t>残高の正確性・評価に係る月次統制に整備不備。発見事項PUR-F-07として報告。</t>
  </si>
  <si>
    <t>アクセス権限・職務分掌（SoD）突合とITGCの検証</t>
  </si>
  <si>
    <t>2026-02-25</t>
  </si>
  <si>
    <t>本社 情報システム部</t>
  </si>
  <si>
    <t>情報システム部 権限管理担当 中村、情報システム部長 山田、購買部長 高橋</t>
  </si>
  <si>
    <t>IT監査担当 渡辺</t>
  </si>
  <si>
    <t>2026-03-02</t>
  </si>
  <si>
    <t>SoDは整備不備（PUR-F-02）、ITGCはアクセス管理・変更管理に管理不備（PUR-F-08）。ITGC是正は他指摘のシステム改修の前提条件として報告。</t>
  </si>
  <si>
    <t>正規フロー外取引のCAAT全件スクリーニングと高リスク案件の深度検証</t>
  </si>
  <si>
    <t>経理部 経費精算担当 高木、購買部 発注担当 佐藤</t>
  </si>
  <si>
    <t>2026-03-04</t>
  </si>
  <si>
    <t>経費精算・購買カード・立替の統制は概ね有効。スポット購買の統制空白は発見事項PUR-F-02に集約して報告。</t>
  </si>
  <si>
    <t>サンプル製造株式会社 内部監査室　サンプルテスト 明細</t>
  </si>
  <si>
    <t>調書</t>
  </si>
  <si>
    <t>抽出方法・方針</t>
  </si>
  <si>
    <t>サンプルID</t>
  </si>
  <si>
    <t>対象</t>
  </si>
  <si>
    <t>結果</t>
  </si>
  <si>
    <t>母集団が小さいため新規登録38件を全件検証。登録申請書の与信評価記録・反社チェック証跡・基本取引契約書・承認ログと、マスタ実データ（銀行口座・住所・支払条件）を突合し、承認者が登録入力者と別であることを確認。</t>
  </si>
  <si>
    <t>V-03</t>
  </si>
  <si>
    <t>登録申請書・与信評価・反社チェック・契約・別者承認いずれも証跡あり</t>
  </si>
  <si>
    <t>OK</t>
  </si>
  <si>
    <t>V-11</t>
  </si>
  <si>
    <t>与信評価記録なしで登録（取引開始後に事後承認）</t>
  </si>
  <si>
    <t>例外</t>
  </si>
  <si>
    <t>与信評価記録なし7件のうちの1件</t>
  </si>
  <si>
    <t>V-19</t>
  </si>
  <si>
    <t>反社チェック証跡なし</t>
  </si>
  <si>
    <t>証跡なし5件のうちの1件</t>
  </si>
  <si>
    <t>V-27</t>
  </si>
  <si>
    <t>基本取引契約未締結のまま取引開始</t>
  </si>
  <si>
    <t>未締結11件のうちの1件（与信・反社の欠落と重複あり）</t>
  </si>
  <si>
    <t>口座変更47件は原則全件レビュー。承認証跡との書類突合は口座変更・支払条件変更を中心に30件抽出。あわせてマスタ変更権限とSoDマトリクスを再実施照合。</t>
  </si>
  <si>
    <t>M-02</t>
  </si>
  <si>
    <t>口座変更（原本確認・別者承認あり）</t>
  </si>
  <si>
    <t>M-09</t>
  </si>
  <si>
    <t>口座変更（承認ワークフロー記録なしの事後直接更新）</t>
  </si>
  <si>
    <t>事後直接更新9件のうちの1件</t>
  </si>
  <si>
    <t>M-14</t>
  </si>
  <si>
    <t>口座変更（変更依頼書原本・コールバック証跡なし）</t>
  </si>
  <si>
    <t>証跡欠落14件のうちの1件。うち1件は約820万円を変更後口座へ振込済</t>
  </si>
  <si>
    <t>金額階層別（100万円未満／100万〜1,000万円未満／1,000万円以上）に層化抽出40件。加えて決裁限度直下（被監査部門と合意した定義レンジ：90万円超100万円未満）の発注をCAATで全件抽出し、同一仕入先・同一品目・同一時期の集中を分析。</t>
  </si>
  <si>
    <t>O-05</t>
  </si>
  <si>
    <t>課長決裁（100万円未満）・購買依頼書→発注書の連続性・単価マスタ整合</t>
  </si>
  <si>
    <t>O-18</t>
  </si>
  <si>
    <t>部長決裁（100万〜1,000万円未満）・依頼者／承認者／入力者の分掌</t>
  </si>
  <si>
    <t>O-33</t>
  </si>
  <si>
    <t>役員決裁（1,000万円以上）・稟議書添付</t>
  </si>
  <si>
    <t>O-40</t>
  </si>
  <si>
    <t>同一仕入先・同一品目への限度直下（98万円）発注が3日間で3件連続</t>
  </si>
  <si>
    <t>CAAT抽出23件のうちの1件。警告ログは出力されていたがレビュー記録なし</t>
  </si>
  <si>
    <t>残余リスク『高』に対応し45件へ拡大抽出（取引先別集中度が前期比1.5倍超の仕入先を優先的に含める有意抽出＋無作為）。見せかけ見積の兆候（同日取得・同一様式・連番・同一誤字）をCAATと閲覧で検知し、見積取得者と発注者・承認者の独立性を権限突合。閾値超過先には見積先への第三者照会を実施。検収日より発注日が後の事後発注はCAATで全件抽出。</t>
  </si>
  <si>
    <t>Q-02</t>
  </si>
  <si>
    <t>2社見積（取得日・宛先・金額が独立）・見積取得者と発注者が別</t>
  </si>
  <si>
    <t>Q-17</t>
  </si>
  <si>
    <t>3社見積・最安値以外を選定（技術理由書あり）</t>
  </si>
  <si>
    <t>Q-29</t>
  </si>
  <si>
    <t>特定仕入先A区分：前期比2.4倍の発注集中、見積は2社あるが発注理由書なし</t>
  </si>
  <si>
    <t>第三者照会で見積先の実在・見積の真正を確認。集中と証跡不備はPUR-F-02で指摘</t>
  </si>
  <si>
    <t>Q-41</t>
  </si>
  <si>
    <t>検収日より後に起票された発注（事後発注）</t>
  </si>
  <si>
    <t>CAAT抽出18件のうちの1件。緊急購買ルールの上限・件数管理なし</t>
  </si>
  <si>
    <t>無作為抽出35件について検収記録（検収印・受領書・WMS登録）と発注書・納品書の三者を数量・品目で突合し、検収者と発注者の分掌、受入検査記録（数量・品質・検収者）の入力を確認。往査（2026年2月24〜27日、諏訪工場・第二工場各2日）で受入作業を観察。期末日前後10営業日（2026年3月16日〜4月14日）の入荷は全件を有意抽出し、入庫実績日（WMS）・検収日・計上日・納品書日付の四者突合で期間帰属を検証（2026年4月16日に追加実施）。</t>
  </si>
  <si>
    <t>R-04</t>
  </si>
  <si>
    <t>原材料入荷・受入検査票あり・検収者≠発注者</t>
  </si>
  <si>
    <t>R-12</t>
  </si>
  <si>
    <t>役務（設備保全）・役務完了報告書で実在確認</t>
  </si>
  <si>
    <t>R-21</t>
  </si>
  <si>
    <t>第二工場：受入検査記録なしで検収完了登録（発注情報のみで先行登録）</t>
  </si>
  <si>
    <t>受入検査記録欠落5件のうちの1件</t>
  </si>
  <si>
    <t>C-02</t>
  </si>
  <si>
    <t>3月30日検収計上・WMS入庫実績日4月3日（納品書日付4月3日）</t>
  </si>
  <si>
    <t>期間帰属誤り3件（計約340万円）のうちの1件</t>
  </si>
  <si>
    <t>金額層化抽出40件。加えて差異ホールド（不一致）案件412件は全件レビュー、請求書番号重複は全件CAAT分析で補完。</t>
  </si>
  <si>
    <t>T-01</t>
  </si>
  <si>
    <t>通常照合（発注・検収・請求一致）</t>
  </si>
  <si>
    <t>T-07</t>
  </si>
  <si>
    <t>数量不一致→証憑添付・二次承認あり</t>
  </si>
  <si>
    <t>T-13</t>
  </si>
  <si>
    <t>単価不一致→証憑なしで手動解放</t>
  </si>
  <si>
    <t>二次承認・証憑なし。差異ホールド全件レビューでは同種78件</t>
  </si>
  <si>
    <t>T-31</t>
  </si>
  <si>
    <t>二重請求の検知</t>
  </si>
  <si>
    <t>月次の見越計上手続を閲覧し、検収済データと買掛金計上済データの差分抽出ロジックを再実施。期末月の見越計上一覧（96件）と、期末日後（2026年4月）に受領した請求書のうち検収日が当期に属するもの20件を突合。</t>
  </si>
  <si>
    <t>A-03</t>
  </si>
  <si>
    <t>検収3月27日・請求書4月6日受領→3月に見越計上</t>
  </si>
  <si>
    <t>A-09</t>
  </si>
  <si>
    <t>検収3月31日・請求書4月10日受領→見越計上なし（4月計上）</t>
  </si>
  <si>
    <t>見越計上漏れ2件（計約46万円）のうちの1件。金額影響は軽微</t>
  </si>
  <si>
    <t>A-15</t>
  </si>
  <si>
    <t>見越計上額と請求書金額の一致</t>
  </si>
  <si>
    <t>金額層化抽出35件について、APが生成した支払データとFB送信データの金額・口座・仕入先の一致を再実施し、FB送信の別者承認証跡を突合。同一仕入先・同一金額・近接日付の支払をCAATで全件抽出（二重支払）、休眠仕入先への稼働支払、当期口座変更（IAWP-130の47件）直後の支払を有意抽出して検証。</t>
  </si>
  <si>
    <t>F-06</t>
  </si>
  <si>
    <t>AP支払データ＝FB送信データ・別者承認あり</t>
  </si>
  <si>
    <t>F-14</t>
  </si>
  <si>
    <t>同一仕入先・同一金額・近接日付（CAAT抽出）→請求書番号が異なる正当な分納</t>
  </si>
  <si>
    <t>F-22</t>
  </si>
  <si>
    <t>口座変更直後の支払：メール連絡のみで変更した口座へ約820万円を振込</t>
  </si>
  <si>
    <t>口座変更47件中、証跡欠落14件の1件（IAWP-130 M-14と同一案件）。仕入先の入金督促で発覚・回収交渉中</t>
  </si>
  <si>
    <t>F-30</t>
  </si>
  <si>
    <t>休眠仕入先（前期支払なし）への稼働支払→当期再取引の契約書あり</t>
  </si>
  <si>
    <t>支払条件変更ログ31件をCAATで全件抽出し承認証跡を突合。早期化された支払サイトの事後モニタリング記録を閲覧。リベート契約先10件の支払額を契約条件から全件再計算し、請求書照合時の反映を検証。</t>
  </si>
  <si>
    <t>S-02</t>
  </si>
  <si>
    <t>支払サイト60日→45日への短縮・購買部長承認と経理部長承認あり</t>
  </si>
  <si>
    <t>S-11</t>
  </si>
  <si>
    <t>リベート契約先（数量リベート2%）・支払額の再計算一致</t>
  </si>
  <si>
    <t>S-19</t>
  </si>
  <si>
    <t>早期化された支払サイトの事後モニタリング（四半期レビュー記録あり）</t>
  </si>
  <si>
    <t>補助元帳と総勘定元帳の期末照合を全件再実施。年齢調べを作成し支払期日超過90日超・借方残を全件抽出、前渡金明細から検収済未精算分を全件識別。主要仕入先15件について残高確認状（または仕入先月次明細）と元帳を突合。</t>
  </si>
  <si>
    <t>B-01</t>
  </si>
  <si>
    <t>補助元帳合計＝総勘定元帳残高（差異なし）</t>
  </si>
  <si>
    <t>B-07</t>
  </si>
  <si>
    <t>主要仕入先・残高確認回答と元帳一致</t>
  </si>
  <si>
    <t>B-12</t>
  </si>
  <si>
    <t>支払期日超90日超の残高（差異未解消のまま滞留）</t>
  </si>
  <si>
    <t>滞留4件・計610万円のうちの1件</t>
  </si>
  <si>
    <t>B-14</t>
  </si>
  <si>
    <t>借方残（同一請求の二重計上取消漏れの疑い）</t>
  </si>
  <si>
    <t>借方残5件・計88万円のうちの1件</t>
  </si>
  <si>
    <t>B-15</t>
  </si>
  <si>
    <t>検収済・前渡金未精算（検収から4カ月経過）</t>
  </si>
  <si>
    <t>滞留前渡金3件・計250万円のうちの1件</t>
  </si>
  <si>
    <t>アクセス権限一覧（214ID）と職務分掌マトリクスを全件突合し、SoD抵触（発注×検収×支払×マスタ変更の兼務）を再実施で検証。退職・異動者ID（当期27件）の無効化適時性を全件検証、特権IDの共用有無と操作ログ取得状況、価格・口座マスタ変更ログのレビュー運用を閲覧。SoD抵触が判明した担当者が起票した間接材・スポット購買区分の発注全件（30件）をクロス集計（IAWP-140・160・190と相互参照）。あわせて当期のPUR/AP/WMSのプログラム・設定変更（変更管理台帳15件）について申請・承認・テスト記録・本番移送承認の証跡を全件閲覧（ITGC-CH01）。</t>
  </si>
  <si>
    <t>I-01</t>
  </si>
  <si>
    <t>発注担当ID：検収・支払・マスタ変更権限なし</t>
  </si>
  <si>
    <t>I-08</t>
  </si>
  <si>
    <t>間接材・スポット購買区分担当ID：発注・検収・支払依頼の権限を兼務</t>
  </si>
  <si>
    <t>兼務担当者の起票30件中6件で発注者＝検収者、うち2件は支払依頼まで同一</t>
  </si>
  <si>
    <t>I-15</t>
  </si>
  <si>
    <t>退職者ID：退職日から41日後に無効化</t>
  </si>
  <si>
    <t>遅延3件（最長41日）のうちの1件</t>
  </si>
  <si>
    <t>I-20</t>
  </si>
  <si>
    <t>AP特権（管理者）ID：複数担当で共用・操作者特定不可</t>
  </si>
  <si>
    <t>操作ログは取得されているがレビュー記録なし</t>
  </si>
  <si>
    <t>I-24</t>
  </si>
  <si>
    <t>AP設定変更（承認ルート変更）：申請・承認はあるがテスト記録・本番移送承認なし</t>
  </si>
  <si>
    <t>変更管理台帳15件中4件で証跡欠落</t>
  </si>
  <si>
    <t>全件をCAATでスクリーニング（上長承認・証憑添付の有無、同一申請者・同一取引先への集中、決裁限度直下への分割、休日・個人名義口座・反復少額等の私的流用兆候）し、金額・取引先・費目で層化した高リスク案件30件を有意抽出して証憑突合とヒアリングで深度検証。スポット購買については相見積り・検収の代替統制の有無を確認。</t>
  </si>
  <si>
    <t>X-02</t>
  </si>
  <si>
    <t>経費精算：上長承認・領収書添付・費目妥当</t>
  </si>
  <si>
    <t>X-09</t>
  </si>
  <si>
    <t>購買カード：反復少額（同一店舗月8回）→業務用消耗品と確認</t>
  </si>
  <si>
    <t>X-17</t>
  </si>
  <si>
    <t>スポット購買：正規WF外で処理・相見積り／検収の代替統制なし</t>
  </si>
  <si>
    <t>スポット購買12件は全件で代替統制なし（特定仕入先A区分を含む）</t>
  </si>
  <si>
    <t>X-25</t>
  </si>
  <si>
    <t>立替：個人名義口座への振込→本人立替の領収書と一致</t>
  </si>
  <si>
    <t>サンプル製造株式会社 内部監査室　例外事項（→発見事項）</t>
  </si>
  <si>
    <t>例外ID</t>
  </si>
  <si>
    <t>発見事項</t>
  </si>
  <si>
    <t>IAWP-120-E1</t>
  </si>
  <si>
    <t>新規仕入先の与信評価・反社チェック・基本取引契約の締結がマスタ登録前に完了しておらず、登録承認が事後に形式的に付与されていた</t>
  </si>
  <si>
    <t>登録チェックリスト（与信・反社・契約）の必須項目化がシステムで強制されず、取引先行の慣行で登録手続が後追いになっている</t>
  </si>
  <si>
    <t>IAWP-130-E1</t>
  </si>
  <si>
    <t>口座変更時の本人確認（コールバック）が一部運用されておらず、APシステム上も起票と承認が同一ロールで実行可能</t>
  </si>
  <si>
    <t>マスタ変更のSoD未設計、コールバック必須化が運用に未浸透</t>
  </si>
  <si>
    <t>IAWP-140-E1</t>
  </si>
  <si>
    <t>職務権限規程の決裁限度直下（90万円超100万円未満）に同一仕入先・同一品目への発注が集中しており、分割発注警告ログが出力されるのみでレビュー・是正がされていなかった</t>
  </si>
  <si>
    <t>分割発注警告ログの定期レビューと是正プロセスが未定義。承認の自動振分け（C1）は分割を検知しても発注を止められない</t>
  </si>
  <si>
    <t>IAWP-150-E1</t>
  </si>
  <si>
    <t>納品・検収後に発注（PO）を起票する事後発注（後追いPO）が、緊急購買ルールの管理外で発生していた</t>
  </si>
  <si>
    <t>事後発注を許容する緊急購買ルールの上限・件数管理が規程化されていない</t>
  </si>
  <si>
    <t>IAWP-150-E2</t>
  </si>
  <si>
    <t>特定仕入先A区分への発注集中（前期比2.4倍）に対し、発注理由書・価格根拠の整備が不十分</t>
  </si>
  <si>
    <t>兼務権限を持つ担当者による当該区分の発注集中（SoD欠如、IAWP-220）に伴う証跡不備</t>
  </si>
  <si>
    <t>IAWP-160-E1</t>
  </si>
  <si>
    <t>受入検査（現品の数量・品質確認）を経ず、発注情報のみで検収完了登録が可能な運用が一部倉庫で行われていた</t>
  </si>
  <si>
    <t>WMSで受入検査記録の入力が必須化されておらず、繁忙時に現品確認を後回しにして先行登録できる</t>
  </si>
  <si>
    <t>IAWP-160-E2</t>
  </si>
  <si>
    <t>期末日前後の四者突合で入庫実績日と検収日・計上日にずれがあり、翌期入庫分が当期に検収・計上されていた</t>
  </si>
  <si>
    <t>WMSの入庫実績日と検収日の整合チェックが期末カットオフ手続に組み込まれていない</t>
  </si>
  <si>
    <t>IAWP-170-E1</t>
  </si>
  <si>
    <t>許容差異(トレランス)基準が未整備で、単価不一致が証憑・二次承認なく照合担当の裁量でオーバーライド解放されていた</t>
  </si>
  <si>
    <t>例外処理統制（オーバーライド時の二次承認・証憑添付）が未整備、トレランス基準が未設定</t>
  </si>
  <si>
    <t>IAWP-180-E1</t>
  </si>
  <si>
    <t>検収済・請求書未達の仕入について、見越計上の対象抽出が月次締め後の検収分を取り込めず、計上漏れが発生していた</t>
  </si>
  <si>
    <t>計上漏れ（検収済・請求書未到着）の見越計上ルールが徹底されておらず、締め後検収分の取り込み手順が定義されていない</t>
  </si>
  <si>
    <t>IAWP-190-E1</t>
  </si>
  <si>
    <t>本人確認を経ずに変更された仕入先口座へ支払が実行され、FB送信承認でも口座変更の妥当性が牽制されていなかった</t>
  </si>
  <si>
    <t>口座変更のコールバック未実施（IAWP-130）に加え、FB承認時に口座変更履歴を照合する補完統制がない</t>
  </si>
  <si>
    <t>IAWP-210-E1</t>
  </si>
  <si>
    <t>買掛金の長期滞留・借方残・前渡金未精算が放置され、残高確認・差異解消管理が定例化されていなかった</t>
  </si>
  <si>
    <t>年齢調べ・残高確認・前渡金精算管理が月次の定例統制として確立されておらず、解消の責任部署と期限が不明確</t>
  </si>
  <si>
    <t>IAWP-220-E1</t>
  </si>
  <si>
    <t>間接材・スポット購買区分で発注登録・検収登録・支払依頼を同一担当者が実行できる権限構成（SoD欠如）で、実際に兼務で処理された取引が存在した</t>
  </si>
  <si>
    <t>少人数部署を理由にSoDマトリクスが未整備で兼務前提の権限付与。兼務時の代替統制（上長の事後モニタリング）も未定義</t>
  </si>
  <si>
    <t>IAWP-220-E2</t>
  </si>
  <si>
    <t>アクセス権限棚卸しの未実施、退職・異動者IDの無効化遅延、特権IDの共用、重要マスタ変更ログの未レビュー（アクセス管理）に加え、プログラム・設定変更のテスト記録・本番移送承認の証跡欠落（変更管理）というITGCの不備</t>
  </si>
  <si>
    <t>権限棚卸し・特権ID管理・変更管理の年次／都度手続が定着せず、人事異動情報とID管理の連携が手動で遅延</t>
  </si>
  <si>
    <t>IAWP-230-E1</t>
  </si>
  <si>
    <t>スポット購買が正規購買ワークフロー外で処理され、相見積り・検収の代替統制がなく統制の空白となっていた</t>
  </si>
  <si>
    <t>スポット購買が正規購買フロー外で処理され統制の網から外れている（サブプロセス網羅の空白）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</si>
</sst>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xf numFmtId="164" fontId="4" fillId="0" borderId="1" xfId="0" applyNumberFormat="1" applyFont="1" applyBorder="1" applyAlignment="1">
      <alignment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pane ySplit="4" topLeftCell="A5" activePane="bottomLeft" state="frozen"/>
      <selection pane="bottomLeft"/>
    </sheetView>
  </sheetViews>
  <sheetFormatPr defaultRowHeight="15" outlineLevelRow="0" outlineLevelCol="0" x14ac:dyDescent="55"/>
  <cols>
    <col min="1" max="1" width="22" customWidth="1"/>
    <col min="2" max="2" width="96"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9" spans="1:2" x14ac:dyDescent="0.25">
      <c r="A9" s="5" t="s">
        <v>12</v>
      </c>
      <c r="B9" s="5" t="s">
        <v>13</v>
      </c>
    </row>
    <row r="10" spans="1:2" x14ac:dyDescent="0.25">
      <c r="A10" s="5" t="s">
        <v>14</v>
      </c>
      <c r="B10" s="5" t="s">
        <v>15</v>
      </c>
    </row>
    <row r="12" spans="1:2" x14ac:dyDescent="0.25">
      <c r="A12" s="5" t="s">
        <v>16</v>
      </c>
      <c r="B12" s="5" t="s">
        <v>17</v>
      </c>
    </row>
    <row r="13" spans="1:2" x14ac:dyDescent="0.25">
      <c r="A13" s="5" t="s">
        <v>18</v>
      </c>
      <c r="B13" s="5" t="s">
        <v>19</v>
      </c>
    </row>
    <row r="14" spans="1:2" x14ac:dyDescent="0.25">
      <c r="A14" s="5" t="s">
        <v>20</v>
      </c>
      <c r="B14" s="5" t="s">
        <v>21</v>
      </c>
    </row>
    <row r="15" spans="1:2" x14ac:dyDescent="0.25">
      <c r="A15" s="5" t="s">
        <v>22</v>
      </c>
      <c r="B15" s="5" t="s">
        <v>23</v>
      </c>
    </row>
    <row r="16" spans="1:2" x14ac:dyDescent="0.25">
      <c r="A16" s="5" t="s">
        <v>24</v>
      </c>
      <c r="B16" s="5" t="s">
        <v>25</v>
      </c>
    </row>
    <row r="17" spans="1:2" x14ac:dyDescent="0.25">
      <c r="A17" s="5" t="s">
        <v>26</v>
      </c>
      <c r="B17" s="5" t="s">
        <v>27</v>
      </c>
    </row>
    <row r="18" spans="1:2" x14ac:dyDescent="0.25">
      <c r="A18" s="5" t="s">
        <v>28</v>
      </c>
      <c r="B18" s="5" t="s">
        <v>29</v>
      </c>
    </row>
    <row r="19" spans="1:2" x14ac:dyDescent="0.25">
      <c r="A19" s="5" t="s">
        <v>30</v>
      </c>
      <c r="B19" s="5" t="s">
        <v>31</v>
      </c>
    </row>
    <row r="20" spans="1:2" x14ac:dyDescent="0.25">
      <c r="A20" s="5" t="s">
        <v>32</v>
      </c>
      <c r="B20" s="5" t="s">
        <v>33</v>
      </c>
    </row>
    <row r="21" spans="1:2" x14ac:dyDescent="0.25">
      <c r="A21" s="5" t="s">
        <v>34</v>
      </c>
      <c r="B21" s="5" t="s">
        <v>35</v>
      </c>
    </row>
    <row r="22" spans="1:2" x14ac:dyDescent="0.25">
      <c r="A22" s="5" t="s">
        <v>36</v>
      </c>
      <c r="B22" s="5" t="s">
        <v>37</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44" customWidth="1"/>
    <col min="3" max="3" width="40" customWidth="1"/>
    <col min="4" max="5" width="8" customWidth="1"/>
    <col min="6" max="6" width="26" customWidth="1"/>
  </cols>
  <sheetData>
    <row r="1" ht="22" customHeight="1" spans="1:6" s="1" customFormat="1" x14ac:dyDescent="0.25">
      <c r="A1" s="1" t="s">
        <v>38</v>
      </c>
      <c r="B1" s="1"/>
      <c r="C1" s="1"/>
      <c r="D1" s="1"/>
      <c r="E1" s="1"/>
      <c r="F1" s="1"/>
    </row>
    <row r="2" spans="1:6" s="2" customFormat="1" x14ac:dyDescent="0.25">
      <c r="A2" s="2" t="s">
        <v>1</v>
      </c>
      <c r="B2" s="2"/>
      <c r="C2" s="2"/>
      <c r="D2" s="2"/>
      <c r="E2" s="2"/>
      <c r="F2" s="2"/>
    </row>
    <row r="4" spans="1:6" s="3" customFormat="1" x14ac:dyDescent="0.25">
      <c r="A4" s="4" t="s">
        <v>39</v>
      </c>
      <c r="B4" s="4" t="s">
        <v>40</v>
      </c>
      <c r="C4" s="4" t="s">
        <v>41</v>
      </c>
      <c r="D4" s="4" t="s">
        <v>42</v>
      </c>
      <c r="E4" s="4" t="s">
        <v>43</v>
      </c>
      <c r="F4" s="4" t="s">
        <v>44</v>
      </c>
    </row>
    <row r="5" spans="1:6" x14ac:dyDescent="0.25">
      <c r="A5" s="5" t="s">
        <v>45</v>
      </c>
      <c r="B5" s="5" t="s">
        <v>46</v>
      </c>
      <c r="C5" s="5" t="s">
        <v>47</v>
      </c>
      <c r="D5" s="5" t="s">
        <v>48</v>
      </c>
      <c r="E5" s="5" t="s">
        <v>48</v>
      </c>
      <c r="F5" s="5" t="s">
        <v>49</v>
      </c>
    </row>
    <row r="6" spans="1:6" x14ac:dyDescent="0.25">
      <c r="A6" s="5" t="s">
        <v>45</v>
      </c>
      <c r="B6" s="5" t="s">
        <v>50</v>
      </c>
      <c r="C6" s="5" t="s">
        <v>51</v>
      </c>
      <c r="D6" s="5" t="s">
        <v>52</v>
      </c>
      <c r="E6" s="5" t="s">
        <v>52</v>
      </c>
      <c r="F6" s="5" t="s">
        <v>53</v>
      </c>
    </row>
    <row r="7" spans="1:6" x14ac:dyDescent="0.25">
      <c r="A7" s="5" t="s">
        <v>54</v>
      </c>
      <c r="B7" s="5" t="s">
        <v>55</v>
      </c>
      <c r="C7" s="5" t="s">
        <v>56</v>
      </c>
      <c r="D7" s="5" t="s">
        <v>48</v>
      </c>
      <c r="E7" s="5" t="s">
        <v>52</v>
      </c>
      <c r="F7" s="5" t="s">
        <v>57</v>
      </c>
    </row>
    <row r="8" spans="1:6" x14ac:dyDescent="0.25">
      <c r="A8" s="5" t="s">
        <v>54</v>
      </c>
      <c r="B8" s="5" t="s">
        <v>58</v>
      </c>
      <c r="C8" s="5" t="s">
        <v>59</v>
      </c>
      <c r="D8" s="5" t="s">
        <v>48</v>
      </c>
      <c r="E8" s="5" t="s">
        <v>48</v>
      </c>
      <c r="F8" s="5" t="s">
        <v>60</v>
      </c>
    </row>
    <row r="9" spans="1:6" x14ac:dyDescent="0.25">
      <c r="A9" s="5" t="s">
        <v>61</v>
      </c>
      <c r="B9" s="5" t="s">
        <v>62</v>
      </c>
      <c r="C9" s="5" t="s">
        <v>63</v>
      </c>
      <c r="D9" s="5" t="s">
        <v>48</v>
      </c>
      <c r="E9" s="5" t="s">
        <v>52</v>
      </c>
      <c r="F9" s="5" t="s">
        <v>64</v>
      </c>
    </row>
    <row r="10" spans="1:6" x14ac:dyDescent="0.25">
      <c r="A10" s="5" t="s">
        <v>61</v>
      </c>
      <c r="B10" s="5" t="s">
        <v>65</v>
      </c>
      <c r="C10" s="5" t="s">
        <v>66</v>
      </c>
      <c r="D10" s="5" t="s">
        <v>52</v>
      </c>
      <c r="E10" s="5" t="s">
        <v>52</v>
      </c>
      <c r="F10" s="5" t="s">
        <v>67</v>
      </c>
    </row>
    <row r="11" spans="1:6" x14ac:dyDescent="0.25">
      <c r="A11" s="5" t="s">
        <v>68</v>
      </c>
      <c r="B11" s="5" t="s">
        <v>69</v>
      </c>
      <c r="C11" s="5" t="s">
        <v>70</v>
      </c>
      <c r="D11" s="5" t="s">
        <v>48</v>
      </c>
      <c r="E11" s="5" t="s">
        <v>48</v>
      </c>
      <c r="F11" s="5" t="s">
        <v>71</v>
      </c>
    </row>
    <row r="12" spans="1:6" x14ac:dyDescent="0.25">
      <c r="A12" s="5" t="s">
        <v>68</v>
      </c>
      <c r="B12" s="5" t="s">
        <v>72</v>
      </c>
      <c r="C12" s="5" t="s">
        <v>73</v>
      </c>
      <c r="D12" s="5" t="s">
        <v>52</v>
      </c>
      <c r="E12" s="5" t="s">
        <v>52</v>
      </c>
      <c r="F12" s="5" t="s">
        <v>74</v>
      </c>
    </row>
    <row r="13" spans="1:6" x14ac:dyDescent="0.25">
      <c r="A13" s="5" t="s">
        <v>75</v>
      </c>
      <c r="B13" s="5" t="s">
        <v>76</v>
      </c>
      <c r="C13" s="5" t="s">
        <v>77</v>
      </c>
      <c r="D13" s="5" t="s">
        <v>48</v>
      </c>
      <c r="E13" s="5" t="s">
        <v>52</v>
      </c>
      <c r="F13" s="5" t="s">
        <v>78</v>
      </c>
    </row>
    <row r="14" spans="1:6" x14ac:dyDescent="0.25">
      <c r="A14" s="5" t="s">
        <v>75</v>
      </c>
      <c r="B14" s="5" t="s">
        <v>79</v>
      </c>
      <c r="C14" s="5" t="s">
        <v>80</v>
      </c>
      <c r="D14" s="5" t="s">
        <v>52</v>
      </c>
      <c r="E14" s="5" t="s">
        <v>52</v>
      </c>
      <c r="F14" s="5" t="s">
        <v>81</v>
      </c>
    </row>
    <row r="15" spans="1:6" x14ac:dyDescent="0.25">
      <c r="A15" s="5" t="s">
        <v>82</v>
      </c>
      <c r="B15" s="5" t="s">
        <v>83</v>
      </c>
      <c r="C15" s="5" t="s">
        <v>84</v>
      </c>
      <c r="D15" s="5" t="s">
        <v>52</v>
      </c>
      <c r="E15" s="5" t="s">
        <v>85</v>
      </c>
      <c r="F15" s="5" t="s">
        <v>86</v>
      </c>
    </row>
    <row r="16" spans="1:6" x14ac:dyDescent="0.25">
      <c r="A16" s="5" t="s">
        <v>82</v>
      </c>
      <c r="B16" s="5" t="s">
        <v>87</v>
      </c>
      <c r="C16" s="5" t="s">
        <v>88</v>
      </c>
      <c r="D16" s="5" t="s">
        <v>52</v>
      </c>
      <c r="E16" s="5" t="s">
        <v>52</v>
      </c>
      <c r="F16" s="5" t="s">
        <v>89</v>
      </c>
    </row>
    <row r="17" spans="1:6" x14ac:dyDescent="0.25">
      <c r="A17" s="5" t="s">
        <v>22</v>
      </c>
      <c r="B17" s="5" t="s">
        <v>90</v>
      </c>
      <c r="C17" s="5" t="s">
        <v>91</v>
      </c>
      <c r="D17" s="5" t="s">
        <v>48</v>
      </c>
      <c r="E17" s="5" t="s">
        <v>48</v>
      </c>
      <c r="F17" s="5" t="s">
        <v>92</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34" customWidth="1"/>
    <col min="4" max="4" width="46" customWidth="1"/>
    <col min="5" max="5" width="16" customWidth="1"/>
    <col min="6" max="6" width="28" customWidth="1"/>
    <col min="7" max="7" width="14" customWidth="1"/>
  </cols>
  <sheetData>
    <row r="1" ht="22" customHeight="1" spans="1:7" s="1" customFormat="1" x14ac:dyDescent="0.25">
      <c r="A1" s="1" t="s">
        <v>93</v>
      </c>
      <c r="B1" s="1"/>
      <c r="C1" s="1"/>
      <c r="D1" s="1"/>
      <c r="E1" s="1"/>
      <c r="F1" s="1"/>
      <c r="G1" s="1"/>
    </row>
    <row r="2" spans="1:7" s="2" customFormat="1" x14ac:dyDescent="0.25">
      <c r="A2" s="2" t="s">
        <v>1</v>
      </c>
      <c r="B2" s="2"/>
      <c r="C2" s="2"/>
      <c r="D2" s="2"/>
      <c r="E2" s="2"/>
      <c r="F2" s="2"/>
      <c r="G2" s="2"/>
    </row>
    <row r="4" spans="1:7" s="3" customFormat="1" x14ac:dyDescent="0.25">
      <c r="A4" s="4" t="s">
        <v>94</v>
      </c>
      <c r="B4" s="4" t="s">
        <v>39</v>
      </c>
      <c r="C4" s="4" t="s">
        <v>95</v>
      </c>
      <c r="D4" s="4" t="s">
        <v>96</v>
      </c>
      <c r="E4" s="4" t="s">
        <v>97</v>
      </c>
      <c r="F4" s="4" t="s">
        <v>98</v>
      </c>
      <c r="G4" s="4" t="s">
        <v>99</v>
      </c>
    </row>
    <row r="5" spans="1:7" x14ac:dyDescent="0.25">
      <c r="A5" s="5" t="s">
        <v>100</v>
      </c>
      <c r="B5" s="5" t="s">
        <v>45</v>
      </c>
      <c r="C5" s="5" t="s">
        <v>101</v>
      </c>
      <c r="D5" s="5" t="s">
        <v>102</v>
      </c>
      <c r="E5" s="5" t="s">
        <v>103</v>
      </c>
      <c r="F5" s="5" t="s">
        <v>104</v>
      </c>
      <c r="G5" s="5" t="s">
        <v>105</v>
      </c>
    </row>
    <row r="6" spans="1:7" x14ac:dyDescent="0.25">
      <c r="A6" s="5" t="s">
        <v>106</v>
      </c>
      <c r="B6" s="5" t="s">
        <v>45</v>
      </c>
      <c r="C6" s="5" t="s">
        <v>107</v>
      </c>
      <c r="D6" s="5" t="s">
        <v>108</v>
      </c>
      <c r="E6" s="5" t="s">
        <v>109</v>
      </c>
      <c r="F6" s="5" t="s">
        <v>110</v>
      </c>
      <c r="G6" s="5" t="s">
        <v>111</v>
      </c>
    </row>
    <row r="7" spans="1:7" x14ac:dyDescent="0.25">
      <c r="A7" s="5" t="s">
        <v>112</v>
      </c>
      <c r="B7" s="5" t="s">
        <v>45</v>
      </c>
      <c r="C7" s="5" t="s">
        <v>113</v>
      </c>
      <c r="D7" s="5" t="s">
        <v>114</v>
      </c>
      <c r="E7" s="5" t="s">
        <v>115</v>
      </c>
      <c r="F7" s="5" t="s">
        <v>116</v>
      </c>
      <c r="G7" s="5" t="s">
        <v>117</v>
      </c>
    </row>
    <row r="8" spans="1:7" x14ac:dyDescent="0.25">
      <c r="A8" s="5" t="s">
        <v>118</v>
      </c>
      <c r="B8" s="5" t="s">
        <v>54</v>
      </c>
      <c r="C8" s="5" t="s">
        <v>119</v>
      </c>
      <c r="D8" s="5" t="s">
        <v>120</v>
      </c>
      <c r="E8" s="5" t="s">
        <v>121</v>
      </c>
      <c r="F8" s="5" t="s">
        <v>122</v>
      </c>
      <c r="G8" s="5" t="s">
        <v>123</v>
      </c>
    </row>
    <row r="9" spans="1:7" x14ac:dyDescent="0.25">
      <c r="A9" s="5" t="s">
        <v>124</v>
      </c>
      <c r="B9" s="5" t="s">
        <v>54</v>
      </c>
      <c r="C9" s="5" t="s">
        <v>125</v>
      </c>
      <c r="D9" s="5" t="s">
        <v>126</v>
      </c>
      <c r="E9" s="5" t="s">
        <v>127</v>
      </c>
      <c r="F9" s="5" t="s">
        <v>128</v>
      </c>
      <c r="G9" s="5" t="s">
        <v>129</v>
      </c>
    </row>
    <row r="10" spans="1:7" x14ac:dyDescent="0.25">
      <c r="A10" s="5" t="s">
        <v>130</v>
      </c>
      <c r="B10" s="5" t="s">
        <v>61</v>
      </c>
      <c r="C10" s="5" t="s">
        <v>131</v>
      </c>
      <c r="D10" s="5" t="s">
        <v>132</v>
      </c>
      <c r="E10" s="5" t="s">
        <v>133</v>
      </c>
      <c r="F10" s="5" t="s">
        <v>134</v>
      </c>
      <c r="G10" s="5" t="s">
        <v>135</v>
      </c>
    </row>
    <row r="11" spans="1:7" x14ac:dyDescent="0.25">
      <c r="A11" s="5" t="s">
        <v>136</v>
      </c>
      <c r="B11" s="5" t="s">
        <v>68</v>
      </c>
      <c r="C11" s="5" t="s">
        <v>137</v>
      </c>
      <c r="D11" s="5" t="s">
        <v>138</v>
      </c>
      <c r="E11" s="5" t="s">
        <v>139</v>
      </c>
      <c r="F11" s="5" t="s">
        <v>140</v>
      </c>
      <c r="G11" s="5" t="s">
        <v>141</v>
      </c>
    </row>
    <row r="12" spans="1:7" x14ac:dyDescent="0.25">
      <c r="A12" s="5" t="s">
        <v>142</v>
      </c>
      <c r="B12" s="5" t="s">
        <v>68</v>
      </c>
      <c r="C12" s="5" t="s">
        <v>143</v>
      </c>
      <c r="D12" s="5" t="s">
        <v>144</v>
      </c>
      <c r="E12" s="5" t="s">
        <v>145</v>
      </c>
      <c r="F12" s="5" t="s">
        <v>146</v>
      </c>
      <c r="G12" s="5" t="s">
        <v>147</v>
      </c>
    </row>
    <row r="13" spans="1:7" x14ac:dyDescent="0.25">
      <c r="A13" s="5" t="s">
        <v>148</v>
      </c>
      <c r="B13" s="5" t="s">
        <v>75</v>
      </c>
      <c r="C13" s="5" t="s">
        <v>149</v>
      </c>
      <c r="D13" s="5" t="s">
        <v>150</v>
      </c>
      <c r="E13" s="5" t="s">
        <v>151</v>
      </c>
      <c r="F13" s="5" t="s">
        <v>152</v>
      </c>
      <c r="G13" s="5" t="s">
        <v>153</v>
      </c>
    </row>
    <row r="14" spans="1:7" x14ac:dyDescent="0.25">
      <c r="A14" s="5" t="s">
        <v>154</v>
      </c>
      <c r="B14" s="5" t="s">
        <v>75</v>
      </c>
      <c r="C14" s="5" t="s">
        <v>155</v>
      </c>
      <c r="D14" s="5" t="s">
        <v>156</v>
      </c>
      <c r="E14" s="5" t="s">
        <v>157</v>
      </c>
      <c r="F14" s="5" t="s">
        <v>158</v>
      </c>
      <c r="G14" s="5" t="s">
        <v>159</v>
      </c>
    </row>
    <row r="15" spans="1:7" x14ac:dyDescent="0.25">
      <c r="A15" s="5" t="s">
        <v>160</v>
      </c>
      <c r="B15" s="5" t="s">
        <v>82</v>
      </c>
      <c r="C15" s="5" t="s">
        <v>161</v>
      </c>
      <c r="D15" s="5" t="s">
        <v>162</v>
      </c>
      <c r="E15" s="5" t="s">
        <v>163</v>
      </c>
      <c r="F15" s="5" t="s">
        <v>164</v>
      </c>
      <c r="G15" s="5" t="s">
        <v>165</v>
      </c>
    </row>
    <row r="16" spans="1:7" x14ac:dyDescent="0.25">
      <c r="A16" s="5" t="s">
        <v>166</v>
      </c>
      <c r="B16" s="5" t="s">
        <v>167</v>
      </c>
      <c r="C16" s="5" t="s">
        <v>168</v>
      </c>
      <c r="D16" s="5" t="s">
        <v>169</v>
      </c>
      <c r="E16" s="5" t="s">
        <v>115</v>
      </c>
      <c r="F16" s="5" t="s">
        <v>170</v>
      </c>
      <c r="G16" s="5" t="s">
        <v>171</v>
      </c>
    </row>
    <row r="17" spans="1:7" x14ac:dyDescent="0.25">
      <c r="A17" s="5" t="s">
        <v>172</v>
      </c>
      <c r="B17" s="5" t="s">
        <v>22</v>
      </c>
      <c r="C17" s="5" t="s">
        <v>173</v>
      </c>
      <c r="D17" s="5" t="s">
        <v>174</v>
      </c>
      <c r="E17" s="5" t="s">
        <v>175</v>
      </c>
      <c r="F17" s="5" t="s">
        <v>176</v>
      </c>
      <c r="G17" s="5" t="s">
        <v>177</v>
      </c>
    </row>
  </sheetData>
  <mergeCells count="2">
    <mergeCell ref="A1:G1"/>
    <mergeCell ref="A2:G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2" customWidth="1"/>
    <col min="3" max="3" width="22" customWidth="1"/>
    <col min="4" max="4" width="8" customWidth="1"/>
    <col min="5" max="5" width="36" customWidth="1"/>
    <col min="6" max="6" width="30" customWidth="1"/>
    <col min="7" max="7" width="28" customWidth="1"/>
    <col min="8" max="8" width="30" customWidth="1"/>
    <col min="9" max="9" width="36" customWidth="1"/>
    <col min="10" max="10" width="28" customWidth="1"/>
    <col min="11" max="11" width="14" customWidth="1"/>
    <col min="12" max="12" width="12" customWidth="1"/>
    <col min="13" max="13" width="10" customWidth="1"/>
  </cols>
  <sheetData>
    <row r="1" ht="22" customHeight="1" spans="1:14" s="1" customFormat="1" x14ac:dyDescent="0.25">
      <c r="A1" s="1" t="s">
        <v>178</v>
      </c>
      <c r="B1" s="1"/>
      <c r="C1" s="1"/>
      <c r="D1" s="1"/>
      <c r="E1" s="1"/>
      <c r="F1" s="1"/>
      <c r="G1" s="1"/>
      <c r="H1" s="1"/>
      <c r="I1" s="1"/>
      <c r="J1" s="1"/>
      <c r="K1" s="1"/>
      <c r="L1" s="1"/>
      <c r="M1" s="1"/>
      <c r="N1" s="1"/>
    </row>
    <row r="2" spans="1:14" s="2" customFormat="1" x14ac:dyDescent="0.25">
      <c r="A2" s="2" t="s">
        <v>1</v>
      </c>
      <c r="B2" s="2"/>
      <c r="C2" s="2"/>
      <c r="D2" s="2"/>
      <c r="E2" s="2"/>
      <c r="F2" s="2"/>
      <c r="G2" s="2"/>
      <c r="H2" s="2"/>
      <c r="I2" s="2"/>
      <c r="J2" s="2"/>
      <c r="K2" s="2"/>
      <c r="L2" s="2"/>
      <c r="M2" s="2"/>
      <c r="N2" s="2"/>
    </row>
    <row r="4" spans="1:14" s="3" customFormat="1" x14ac:dyDescent="0.25">
      <c r="A4" s="4" t="s">
        <v>179</v>
      </c>
      <c r="B4" s="4" t="s">
        <v>180</v>
      </c>
      <c r="C4" s="4" t="s">
        <v>181</v>
      </c>
      <c r="D4" s="4" t="s">
        <v>182</v>
      </c>
      <c r="E4" s="4" t="s">
        <v>183</v>
      </c>
      <c r="F4" s="4" t="s">
        <v>184</v>
      </c>
      <c r="G4" s="4" t="s">
        <v>185</v>
      </c>
      <c r="H4" s="4" t="s">
        <v>186</v>
      </c>
      <c r="I4" s="4" t="s">
        <v>187</v>
      </c>
      <c r="J4" s="4" t="s">
        <v>188</v>
      </c>
      <c r="K4" s="4" t="s">
        <v>189</v>
      </c>
      <c r="L4" s="4" t="s">
        <v>190</v>
      </c>
      <c r="M4" s="4" t="s">
        <v>191</v>
      </c>
      <c r="N4" s="4" t="s">
        <v>192</v>
      </c>
    </row>
    <row r="5" spans="1:14" x14ac:dyDescent="0.25">
      <c r="A5" s="5" t="s">
        <v>193</v>
      </c>
      <c r="B5" s="5" t="s">
        <v>194</v>
      </c>
      <c r="C5" s="5" t="s">
        <v>195</v>
      </c>
      <c r="D5" s="5" t="s">
        <v>48</v>
      </c>
      <c r="E5" s="5" t="s">
        <v>196</v>
      </c>
      <c r="F5" s="5" t="s">
        <v>197</v>
      </c>
      <c r="G5" s="5" t="s">
        <v>198</v>
      </c>
      <c r="H5" s="5" t="s">
        <v>199</v>
      </c>
      <c r="I5" s="5" t="s">
        <v>200</v>
      </c>
      <c r="J5" s="5" t="s">
        <v>201</v>
      </c>
      <c r="K5" s="5" t="s">
        <v>202</v>
      </c>
      <c r="L5" s="6">
        <v>46234</v>
      </c>
      <c r="M5" s="5" t="s">
        <v>203</v>
      </c>
      <c r="N5" s="5" t="str">
        <f>IF(AND(L5&lt;&gt;"",M5&lt;&gt;"完了",L5&lt;$B$17),"超過","")</f>
        <v/>
      </c>
    </row>
    <row r="6" spans="1:14" x14ac:dyDescent="0.25">
      <c r="A6" s="5" t="s">
        <v>204</v>
      </c>
      <c r="B6" s="5" t="s">
        <v>194</v>
      </c>
      <c r="C6" s="5" t="s">
        <v>205</v>
      </c>
      <c r="D6" s="5" t="s">
        <v>48</v>
      </c>
      <c r="E6" s="5" t="s">
        <v>206</v>
      </c>
      <c r="F6" s="5" t="s">
        <v>207</v>
      </c>
      <c r="G6" s="5" t="s">
        <v>208</v>
      </c>
      <c r="H6" s="5" t="s">
        <v>209</v>
      </c>
      <c r="I6" s="5" t="s">
        <v>210</v>
      </c>
      <c r="J6" s="5" t="s">
        <v>211</v>
      </c>
      <c r="K6" s="5" t="s">
        <v>212</v>
      </c>
      <c r="L6" s="6">
        <v>46234</v>
      </c>
      <c r="M6" s="5" t="s">
        <v>203</v>
      </c>
      <c r="N6" s="5" t="str">
        <f>IF(AND(L6&lt;&gt;"",M6&lt;&gt;"完了",L6&lt;$B$17),"超過","")</f>
        <v/>
      </c>
    </row>
    <row r="7" spans="1:14" x14ac:dyDescent="0.25">
      <c r="A7" s="5" t="s">
        <v>213</v>
      </c>
      <c r="B7" s="5" t="s">
        <v>194</v>
      </c>
      <c r="C7" s="5" t="s">
        <v>214</v>
      </c>
      <c r="D7" s="5" t="s">
        <v>48</v>
      </c>
      <c r="E7" s="5" t="s">
        <v>215</v>
      </c>
      <c r="F7" s="5" t="s">
        <v>216</v>
      </c>
      <c r="G7" s="5" t="s">
        <v>217</v>
      </c>
      <c r="H7" s="5" t="s">
        <v>218</v>
      </c>
      <c r="I7" s="5" t="s">
        <v>219</v>
      </c>
      <c r="J7" s="5" t="s">
        <v>220</v>
      </c>
      <c r="K7" s="5" t="s">
        <v>221</v>
      </c>
      <c r="L7" s="6">
        <v>46265</v>
      </c>
      <c r="M7" s="5" t="s">
        <v>203</v>
      </c>
      <c r="N7" s="5" t="str">
        <f>IF(AND(L7&lt;&gt;"",M7&lt;&gt;"完了",L7&lt;$B$17),"超過","")</f>
        <v/>
      </c>
    </row>
    <row r="8" spans="1:14" x14ac:dyDescent="0.25">
      <c r="A8" s="5" t="s">
        <v>222</v>
      </c>
      <c r="B8" s="5" t="s">
        <v>194</v>
      </c>
      <c r="C8" s="5" t="s">
        <v>223</v>
      </c>
      <c r="D8" s="5" t="s">
        <v>52</v>
      </c>
      <c r="E8" s="5" t="s">
        <v>224</v>
      </c>
      <c r="F8" s="5" t="s">
        <v>225</v>
      </c>
      <c r="G8" s="5" t="s">
        <v>226</v>
      </c>
      <c r="H8" s="5" t="s">
        <v>227</v>
      </c>
      <c r="I8" s="5" t="s">
        <v>228</v>
      </c>
      <c r="J8" s="5" t="s">
        <v>229</v>
      </c>
      <c r="K8" s="5" t="s">
        <v>230</v>
      </c>
      <c r="L8" s="6">
        <v>46326</v>
      </c>
      <c r="M8" s="5" t="s">
        <v>203</v>
      </c>
      <c r="N8" s="5" t="str">
        <f>IF(AND(L8&lt;&gt;"",M8&lt;&gt;"完了",L8&lt;$B$17),"超過","")</f>
        <v/>
      </c>
    </row>
    <row r="9" spans="1:14" x14ac:dyDescent="0.25">
      <c r="A9" s="5" t="s">
        <v>231</v>
      </c>
      <c r="B9" s="5" t="s">
        <v>194</v>
      </c>
      <c r="C9" s="5" t="s">
        <v>232</v>
      </c>
      <c r="D9" s="5" t="s">
        <v>52</v>
      </c>
      <c r="E9" s="5" t="s">
        <v>233</v>
      </c>
      <c r="F9" s="5" t="s">
        <v>234</v>
      </c>
      <c r="G9" s="5" t="s">
        <v>235</v>
      </c>
      <c r="H9" s="5" t="s">
        <v>236</v>
      </c>
      <c r="I9" s="5" t="s">
        <v>237</v>
      </c>
      <c r="J9" s="5" t="s">
        <v>238</v>
      </c>
      <c r="K9" s="5" t="s">
        <v>239</v>
      </c>
      <c r="L9" s="6">
        <v>46295</v>
      </c>
      <c r="M9" s="5" t="s">
        <v>203</v>
      </c>
      <c r="N9" s="5" t="str">
        <f>IF(AND(L9&lt;&gt;"",M9&lt;&gt;"完了",L9&lt;$B$17),"超過","")</f>
        <v/>
      </c>
    </row>
    <row r="10" spans="1:14" x14ac:dyDescent="0.25">
      <c r="A10" s="5" t="s">
        <v>240</v>
      </c>
      <c r="B10" s="5" t="s">
        <v>194</v>
      </c>
      <c r="C10" s="5" t="s">
        <v>241</v>
      </c>
      <c r="D10" s="5" t="s">
        <v>52</v>
      </c>
      <c r="E10" s="5" t="s">
        <v>242</v>
      </c>
      <c r="F10" s="5" t="s">
        <v>243</v>
      </c>
      <c r="G10" s="5" t="s">
        <v>244</v>
      </c>
      <c r="H10" s="5" t="s">
        <v>245</v>
      </c>
      <c r="I10" s="5" t="s">
        <v>246</v>
      </c>
      <c r="J10" s="5" t="s">
        <v>247</v>
      </c>
      <c r="K10" s="5" t="s">
        <v>248</v>
      </c>
      <c r="L10" s="6">
        <v>46326</v>
      </c>
      <c r="M10" s="5" t="s">
        <v>203</v>
      </c>
      <c r="N10" s="5" t="str">
        <f>IF(AND(L10&lt;&gt;"",M10&lt;&gt;"完了",L10&lt;$B$17),"超過","")</f>
        <v/>
      </c>
    </row>
    <row r="11" spans="1:14" x14ac:dyDescent="0.25">
      <c r="A11" s="5" t="s">
        <v>249</v>
      </c>
      <c r="B11" s="5" t="s">
        <v>194</v>
      </c>
      <c r="C11" s="5" t="s">
        <v>250</v>
      </c>
      <c r="D11" s="5" t="s">
        <v>52</v>
      </c>
      <c r="E11" s="5" t="s">
        <v>251</v>
      </c>
      <c r="F11" s="5" t="s">
        <v>252</v>
      </c>
      <c r="G11" s="5" t="s">
        <v>253</v>
      </c>
      <c r="H11" s="5" t="s">
        <v>254</v>
      </c>
      <c r="I11" s="5" t="s">
        <v>255</v>
      </c>
      <c r="J11" s="5" t="s">
        <v>256</v>
      </c>
      <c r="K11" s="5" t="s">
        <v>257</v>
      </c>
      <c r="L11" s="6">
        <v>46295</v>
      </c>
      <c r="M11" s="5" t="s">
        <v>203</v>
      </c>
      <c r="N11" s="5" t="str">
        <f>IF(AND(L11&lt;&gt;"",M11&lt;&gt;"完了",L11&lt;$B$17),"超過","")</f>
        <v/>
      </c>
    </row>
    <row r="12" spans="1:14" x14ac:dyDescent="0.25">
      <c r="A12" s="5" t="s">
        <v>258</v>
      </c>
      <c r="B12" s="5" t="s">
        <v>194</v>
      </c>
      <c r="C12" s="5" t="s">
        <v>259</v>
      </c>
      <c r="D12" s="5" t="s">
        <v>52</v>
      </c>
      <c r="E12" s="5" t="s">
        <v>260</v>
      </c>
      <c r="F12" s="5" t="s">
        <v>261</v>
      </c>
      <c r="G12" s="5" t="s">
        <v>262</v>
      </c>
      <c r="H12" s="5" t="s">
        <v>263</v>
      </c>
      <c r="I12" s="5" t="s">
        <v>264</v>
      </c>
      <c r="J12" s="5" t="s">
        <v>265</v>
      </c>
      <c r="K12" s="5" t="s">
        <v>266</v>
      </c>
      <c r="L12" s="6">
        <v>46265</v>
      </c>
      <c r="M12" s="5" t="s">
        <v>203</v>
      </c>
      <c r="N12" s="5" t="str">
        <f>IF(AND(L12&lt;&gt;"",M12&lt;&gt;"完了",L12&lt;$B$17),"超過","")</f>
        <v/>
      </c>
    </row>
    <row r="14" spans="1:2" x14ac:dyDescent="0.25">
      <c r="A14" s="5" t="s">
        <v>267</v>
      </c>
      <c r="B14" s="5" t="s">
        <v>268</v>
      </c>
    </row>
    <row r="16" spans="1:1" s="3" customFormat="1" x14ac:dyDescent="0.25">
      <c r="A16" s="7" t="s">
        <v>269</v>
      </c>
    </row>
    <row r="17" spans="1:2" x14ac:dyDescent="0.25">
      <c r="A17" s="5" t="s">
        <v>270</v>
      </c>
      <c r="B17" s="6" t="str">
        <f>TODAY()</f>
        <v/>
      </c>
    </row>
    <row r="18" spans="1:2" x14ac:dyDescent="0.25">
      <c r="A18" s="5" t="s">
        <v>271</v>
      </c>
      <c r="B18" s="5">
        <f>COUNTIF(D5:D12,"高")</f>
        <v>0</v>
      </c>
    </row>
    <row r="19" spans="1:2" x14ac:dyDescent="0.25">
      <c r="A19" s="5" t="s">
        <v>272</v>
      </c>
      <c r="B19" s="5">
        <f>COUNTIF(D5:D12,"中")</f>
        <v>0</v>
      </c>
    </row>
    <row r="20" spans="1:2" x14ac:dyDescent="0.25">
      <c r="A20" s="5" t="s">
        <v>273</v>
      </c>
      <c r="B20" s="5">
        <f>COUNTIF(D5:D12,"低")</f>
        <v>0</v>
      </c>
    </row>
    <row r="21" spans="1:2" x14ac:dyDescent="0.25">
      <c r="A21" s="5" t="s">
        <v>274</v>
      </c>
      <c r="B21" s="5">
        <f>COUNTA(D5:D12)</f>
        <v>0</v>
      </c>
    </row>
    <row r="22" spans="1:2" x14ac:dyDescent="0.25">
      <c r="A22" s="5" t="s">
        <v>275</v>
      </c>
      <c r="B22" s="5">
        <f>COUNTIF(M5:M12,"未着手")</f>
        <v>0</v>
      </c>
    </row>
    <row r="23" spans="1:2" x14ac:dyDescent="0.25">
      <c r="A23" s="5" t="s">
        <v>276</v>
      </c>
      <c r="B23" s="5">
        <f>COUNTIF(M5:M12,"対応中")</f>
        <v>0</v>
      </c>
    </row>
    <row r="24" spans="1:2" x14ac:dyDescent="0.25">
      <c r="A24" s="5" t="s">
        <v>277</v>
      </c>
      <c r="B24" s="5">
        <f>COUNTIF(M5:M12,"完了")</f>
        <v>0</v>
      </c>
    </row>
    <row r="25" spans="1:2" x14ac:dyDescent="0.25">
      <c r="A25" s="5" t="s">
        <v>278</v>
      </c>
      <c r="B25" s="5">
        <f>COUNTIF(M5:M12,"保留")</f>
        <v>0</v>
      </c>
    </row>
    <row r="26" spans="1:2" x14ac:dyDescent="0.25">
      <c r="A26" s="5" t="s">
        <v>279</v>
      </c>
      <c r="B26" s="5">
        <f>COUNTA(M5:M12)</f>
        <v>0</v>
      </c>
    </row>
    <row r="27" spans="1:2" x14ac:dyDescent="0.25">
      <c r="A27" s="5" t="s">
        <v>280</v>
      </c>
      <c r="B27" s="5">
        <f>COUNTIF(N5:N12,"超過")</f>
        <v>0</v>
      </c>
    </row>
  </sheetData>
  <mergeCells count="2">
    <mergeCell ref="A1:N1"/>
    <mergeCell ref="A2:N2"/>
  </mergeCells>
  <dataValidations count="1">
    <dataValidation type="list" allowBlank="1" showErrorMessage="1" errorTitle="改善状況" error="未着手／対応中／完了／保留 から選択" sqref="M5:M12">
      <formula1>"未着手,対応中,完了,保留"</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60" customWidth="1"/>
    <col min="3" max="4" width="12" customWidth="1"/>
    <col min="6" max="6" width="40" customWidth="1"/>
  </cols>
  <sheetData>
    <row r="1" ht="22" customHeight="1" spans="1:6" s="1" customFormat="1" x14ac:dyDescent="0.25">
      <c r="A1" s="1" t="s">
        <v>281</v>
      </c>
      <c r="B1" s="1"/>
      <c r="C1" s="1"/>
      <c r="D1" s="1"/>
      <c r="E1" s="1"/>
      <c r="F1" s="1"/>
    </row>
    <row r="2" spans="1:6" s="2" customFormat="1" x14ac:dyDescent="0.25">
      <c r="A2" s="2" t="s">
        <v>1</v>
      </c>
      <c r="B2" s="2"/>
      <c r="C2" s="2"/>
      <c r="D2" s="2"/>
      <c r="E2" s="2"/>
      <c r="F2" s="2"/>
    </row>
    <row r="4" spans="1:6" s="3" customFormat="1" x14ac:dyDescent="0.25">
      <c r="A4" s="4" t="s">
        <v>282</v>
      </c>
      <c r="B4" s="4" t="s">
        <v>283</v>
      </c>
      <c r="C4" s="4" t="s">
        <v>191</v>
      </c>
      <c r="D4" s="4" t="s">
        <v>190</v>
      </c>
      <c r="E4" s="4" t="s">
        <v>192</v>
      </c>
      <c r="F4" s="4" t="s">
        <v>284</v>
      </c>
    </row>
    <row r="5" spans="1:6" x14ac:dyDescent="0.25">
      <c r="A5" s="5" t="s">
        <v>193</v>
      </c>
      <c r="B5" s="5" t="s">
        <v>285</v>
      </c>
      <c r="C5" s="5" t="s">
        <v>203</v>
      </c>
      <c r="D5" s="6">
        <v>46234</v>
      </c>
      <c r="E5" s="5" t="str">
        <f>IF(AND(D5&lt;&gt;"",C5&lt;&gt;"完了",D5&lt;$B$15),"超過","")</f>
        <v/>
      </c>
      <c r="F5" s="5" t="s">
        <v>286</v>
      </c>
    </row>
    <row r="6" spans="1:6" x14ac:dyDescent="0.25">
      <c r="A6" s="5" t="s">
        <v>204</v>
      </c>
      <c r="B6" s="5" t="s">
        <v>287</v>
      </c>
      <c r="C6" s="5" t="s">
        <v>203</v>
      </c>
      <c r="D6" s="6">
        <v>46234</v>
      </c>
      <c r="E6" s="5" t="str">
        <f>IF(AND(D6&lt;&gt;"",C6&lt;&gt;"完了",D6&lt;$B$15),"超過","")</f>
        <v/>
      </c>
      <c r="F6" s="5" t="s">
        <v>288</v>
      </c>
    </row>
    <row r="7" spans="1:6" x14ac:dyDescent="0.25">
      <c r="A7" s="5" t="s">
        <v>213</v>
      </c>
      <c r="B7" s="5" t="s">
        <v>289</v>
      </c>
      <c r="C7" s="5" t="s">
        <v>203</v>
      </c>
      <c r="D7" s="6">
        <v>46265</v>
      </c>
      <c r="E7" s="5" t="str">
        <f>IF(AND(D7&lt;&gt;"",C7&lt;&gt;"完了",D7&lt;$B$15),"超過","")</f>
        <v/>
      </c>
      <c r="F7" s="5" t="s">
        <v>290</v>
      </c>
    </row>
    <row r="8" spans="1:6" x14ac:dyDescent="0.25">
      <c r="A8" s="5" t="s">
        <v>222</v>
      </c>
      <c r="B8" s="5" t="s">
        <v>291</v>
      </c>
      <c r="C8" s="5" t="s">
        <v>203</v>
      </c>
      <c r="D8" s="6">
        <v>46326</v>
      </c>
      <c r="E8" s="5" t="str">
        <f>IF(AND(D8&lt;&gt;"",C8&lt;&gt;"完了",D8&lt;$B$15),"超過","")</f>
        <v/>
      </c>
      <c r="F8" s="5" t="s">
        <v>292</v>
      </c>
    </row>
    <row r="9" spans="1:6" x14ac:dyDescent="0.25">
      <c r="A9" s="5" t="s">
        <v>231</v>
      </c>
      <c r="B9" s="5" t="s">
        <v>293</v>
      </c>
      <c r="C9" s="5" t="s">
        <v>203</v>
      </c>
      <c r="D9" s="6">
        <v>46295</v>
      </c>
      <c r="E9" s="5" t="str">
        <f>IF(AND(D9&lt;&gt;"",C9&lt;&gt;"完了",D9&lt;$B$15),"超過","")</f>
        <v/>
      </c>
      <c r="F9" s="5" t="s">
        <v>294</v>
      </c>
    </row>
    <row r="10" spans="1:6" x14ac:dyDescent="0.25">
      <c r="A10" s="5" t="s">
        <v>240</v>
      </c>
      <c r="B10" s="5" t="s">
        <v>295</v>
      </c>
      <c r="C10" s="5" t="s">
        <v>203</v>
      </c>
      <c r="D10" s="6">
        <v>46326</v>
      </c>
      <c r="E10" s="5" t="str">
        <f>IF(AND(D10&lt;&gt;"",C10&lt;&gt;"完了",D10&lt;$B$15),"超過","")</f>
        <v/>
      </c>
      <c r="F10" s="5" t="s">
        <v>296</v>
      </c>
    </row>
    <row r="11" spans="1:6" x14ac:dyDescent="0.25">
      <c r="A11" s="5" t="s">
        <v>249</v>
      </c>
      <c r="B11" s="5" t="s">
        <v>297</v>
      </c>
      <c r="C11" s="5" t="s">
        <v>203</v>
      </c>
      <c r="D11" s="6">
        <v>46295</v>
      </c>
      <c r="E11" s="5" t="str">
        <f>IF(AND(D11&lt;&gt;"",C11&lt;&gt;"完了",D11&lt;$B$15),"超過","")</f>
        <v/>
      </c>
      <c r="F11" s="5" t="s">
        <v>298</v>
      </c>
    </row>
    <row r="12" spans="1:6" x14ac:dyDescent="0.25">
      <c r="A12" s="5" t="s">
        <v>258</v>
      </c>
      <c r="B12" s="5" t="s">
        <v>299</v>
      </c>
      <c r="C12" s="5" t="s">
        <v>203</v>
      </c>
      <c r="D12" s="6">
        <v>46265</v>
      </c>
      <c r="E12" s="5" t="str">
        <f>IF(AND(D12&lt;&gt;"",C12&lt;&gt;"完了",D12&lt;$B$15),"超過","")</f>
        <v/>
      </c>
      <c r="F12" s="5" t="s">
        <v>300</v>
      </c>
    </row>
    <row r="14" spans="1:1" s="3" customFormat="1" x14ac:dyDescent="0.25">
      <c r="A14" s="7" t="s">
        <v>269</v>
      </c>
    </row>
    <row r="15" spans="1:2" x14ac:dyDescent="0.25">
      <c r="A15" s="5" t="s">
        <v>270</v>
      </c>
      <c r="B15" s="6" t="str">
        <f>TODAY()</f>
        <v/>
      </c>
    </row>
    <row r="16" spans="1:2" x14ac:dyDescent="0.25">
      <c r="A16" s="5" t="s">
        <v>301</v>
      </c>
      <c r="B16" s="5">
        <f>COUNTIF(C5:C12,"未着手")</f>
        <v>0</v>
      </c>
    </row>
    <row r="17" spans="1:2" x14ac:dyDescent="0.25">
      <c r="A17" s="5" t="s">
        <v>302</v>
      </c>
      <c r="B17" s="5">
        <f>COUNTIF(C5:C12,"対応中")</f>
        <v>0</v>
      </c>
    </row>
    <row r="18" spans="1:2" x14ac:dyDescent="0.25">
      <c r="A18" s="5" t="s">
        <v>303</v>
      </c>
      <c r="B18" s="5">
        <f>COUNTIF(C5:C12,"完了")</f>
        <v>0</v>
      </c>
    </row>
    <row r="19" spans="1:2" x14ac:dyDescent="0.25">
      <c r="A19" s="5" t="s">
        <v>304</v>
      </c>
      <c r="B19" s="5">
        <f>COUNTIF(C5:C12,"保留")</f>
        <v>0</v>
      </c>
    </row>
    <row r="20" spans="1:2" x14ac:dyDescent="0.25">
      <c r="A20" s="5" t="s">
        <v>305</v>
      </c>
      <c r="B20" s="5">
        <f>COUNTA(C5:C12)</f>
        <v>0</v>
      </c>
    </row>
    <row r="21" spans="1:2" x14ac:dyDescent="0.25">
      <c r="A21" s="5" t="s">
        <v>280</v>
      </c>
      <c r="B21" s="5">
        <f>COUNTIF(E5:E12,"超過")</f>
        <v>0</v>
      </c>
    </row>
  </sheetData>
  <mergeCells count="2">
    <mergeCell ref="A1:F1"/>
    <mergeCell ref="A2:F2"/>
  </mergeCells>
  <dataValidations count="1">
    <dataValidation type="list" allowBlank="1" showErrorMessage="1" errorTitle="改善状況" error="未着手／対応中／完了／保留 から選択" sqref="C5:C12">
      <formula1>"未着手,対応中,完了,保留"</formula1>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8" customWidth="1"/>
    <col min="3" max="3" width="18" customWidth="1"/>
    <col min="4" max="4" width="12" customWidth="1"/>
    <col min="5" max="5" width="22" customWidth="1"/>
    <col min="6" max="6" width="11" customWidth="1"/>
    <col min="7" max="8" width="16" customWidth="1"/>
    <col min="9" max="10" width="14" customWidth="1"/>
    <col min="11" max="11" width="11" customWidth="1"/>
    <col min="12" max="12" width="14" customWidth="1"/>
    <col min="13" max="13" width="11" customWidth="1"/>
    <col min="14" max="14" width="10" customWidth="1"/>
    <col min="15" max="15" width="30" customWidth="1"/>
    <col min="16" max="16" width="36" customWidth="1"/>
  </cols>
  <sheetData>
    <row r="1" ht="22" customHeight="1" spans="1:16" s="1" customFormat="1" x14ac:dyDescent="0.25">
      <c r="A1" s="1" t="s">
        <v>306</v>
      </c>
      <c r="B1" s="1"/>
      <c r="C1" s="1"/>
      <c r="D1" s="1"/>
      <c r="E1" s="1"/>
      <c r="F1" s="1"/>
      <c r="G1" s="1"/>
      <c r="H1" s="1"/>
      <c r="I1" s="1"/>
      <c r="J1" s="1"/>
      <c r="K1" s="1"/>
      <c r="L1" s="1"/>
      <c r="M1" s="1"/>
      <c r="N1" s="1"/>
      <c r="O1" s="1"/>
      <c r="P1" s="1"/>
    </row>
    <row r="2" spans="1:16" s="2" customFormat="1" x14ac:dyDescent="0.25">
      <c r="A2" s="2" t="s">
        <v>1</v>
      </c>
      <c r="B2" s="2"/>
      <c r="C2" s="2"/>
      <c r="D2" s="2"/>
      <c r="E2" s="2"/>
      <c r="F2" s="2"/>
      <c r="G2" s="2"/>
      <c r="H2" s="2"/>
      <c r="I2" s="2"/>
      <c r="J2" s="2"/>
      <c r="K2" s="2"/>
      <c r="L2" s="2"/>
      <c r="M2" s="2"/>
      <c r="N2" s="2"/>
      <c r="O2" s="2"/>
      <c r="P2" s="2"/>
    </row>
    <row r="4" spans="1:16" s="3" customFormat="1" x14ac:dyDescent="0.25">
      <c r="A4" s="4" t="s">
        <v>307</v>
      </c>
      <c r="B4" s="4" t="s">
        <v>308</v>
      </c>
      <c r="C4" s="4" t="s">
        <v>39</v>
      </c>
      <c r="D4" s="4" t="s">
        <v>309</v>
      </c>
      <c r="E4" s="4" t="s">
        <v>310</v>
      </c>
      <c r="F4" s="4" t="s">
        <v>311</v>
      </c>
      <c r="G4" s="4" t="s">
        <v>312</v>
      </c>
      <c r="H4" s="4" t="s">
        <v>313</v>
      </c>
      <c r="I4" s="4" t="s">
        <v>97</v>
      </c>
      <c r="J4" s="4" t="s">
        <v>314</v>
      </c>
      <c r="K4" s="4" t="s">
        <v>315</v>
      </c>
      <c r="L4" s="4" t="s">
        <v>316</v>
      </c>
      <c r="M4" s="4" t="s">
        <v>317</v>
      </c>
      <c r="N4" s="4" t="s">
        <v>318</v>
      </c>
      <c r="O4" s="4" t="s">
        <v>319</v>
      </c>
      <c r="P4" s="4" t="s">
        <v>320</v>
      </c>
    </row>
    <row r="5" spans="1:16" x14ac:dyDescent="0.25">
      <c r="A5" s="5" t="s">
        <v>105</v>
      </c>
      <c r="B5" s="5" t="s">
        <v>100</v>
      </c>
      <c r="C5" s="5" t="s">
        <v>45</v>
      </c>
      <c r="D5" s="5" t="s">
        <v>321</v>
      </c>
      <c r="E5" s="5" t="s">
        <v>322</v>
      </c>
      <c r="F5" s="5" t="s">
        <v>323</v>
      </c>
      <c r="G5" s="5" t="s">
        <v>324</v>
      </c>
      <c r="H5" s="5" t="s">
        <v>325</v>
      </c>
      <c r="I5" s="5" t="s">
        <v>103</v>
      </c>
      <c r="J5" s="5" t="s">
        <v>326</v>
      </c>
      <c r="K5" s="5" t="s">
        <v>327</v>
      </c>
      <c r="L5" s="5" t="s">
        <v>328</v>
      </c>
      <c r="M5" s="5" t="s">
        <v>329</v>
      </c>
      <c r="N5" s="5" t="s">
        <v>330</v>
      </c>
      <c r="O5" s="5" t="s">
        <v>17</v>
      </c>
      <c r="P5" s="5" t="s">
        <v>331</v>
      </c>
    </row>
    <row r="6" spans="1:16" x14ac:dyDescent="0.25">
      <c r="A6" s="5" t="s">
        <v>111</v>
      </c>
      <c r="B6" s="5" t="s">
        <v>106</v>
      </c>
      <c r="C6" s="5" t="s">
        <v>45</v>
      </c>
      <c r="D6" s="5" t="s">
        <v>332</v>
      </c>
      <c r="E6" s="5" t="s">
        <v>333</v>
      </c>
      <c r="F6" s="5" t="s">
        <v>334</v>
      </c>
      <c r="G6" s="5" t="s">
        <v>335</v>
      </c>
      <c r="H6" s="5" t="s">
        <v>336</v>
      </c>
      <c r="I6" s="5" t="s">
        <v>109</v>
      </c>
      <c r="J6" s="5" t="s">
        <v>337</v>
      </c>
      <c r="K6" s="5" t="s">
        <v>338</v>
      </c>
      <c r="L6" s="5" t="s">
        <v>328</v>
      </c>
      <c r="M6" s="5" t="s">
        <v>339</v>
      </c>
      <c r="N6" s="5" t="s">
        <v>330</v>
      </c>
      <c r="O6" s="5" t="s">
        <v>17</v>
      </c>
      <c r="P6" s="5" t="s">
        <v>340</v>
      </c>
    </row>
    <row r="7" spans="1:16" x14ac:dyDescent="0.25">
      <c r="A7" s="5" t="s">
        <v>117</v>
      </c>
      <c r="B7" s="5" t="s">
        <v>112</v>
      </c>
      <c r="C7" s="5" t="s">
        <v>45</v>
      </c>
      <c r="D7" s="5" t="s">
        <v>332</v>
      </c>
      <c r="E7" s="5" t="s">
        <v>341</v>
      </c>
      <c r="F7" s="5" t="s">
        <v>338</v>
      </c>
      <c r="G7" s="5" t="s">
        <v>342</v>
      </c>
      <c r="H7" s="5" t="s">
        <v>343</v>
      </c>
      <c r="I7" s="5" t="s">
        <v>115</v>
      </c>
      <c r="J7" s="5" t="s">
        <v>326</v>
      </c>
      <c r="K7" s="5" t="s">
        <v>344</v>
      </c>
      <c r="L7" s="5" t="s">
        <v>328</v>
      </c>
      <c r="M7" s="5" t="s">
        <v>339</v>
      </c>
      <c r="N7" s="5" t="s">
        <v>330</v>
      </c>
      <c r="O7" s="5" t="s">
        <v>17</v>
      </c>
      <c r="P7" s="5" t="s">
        <v>345</v>
      </c>
    </row>
    <row r="8" spans="1:16" x14ac:dyDescent="0.25">
      <c r="A8" s="5" t="s">
        <v>123</v>
      </c>
      <c r="B8" s="5" t="s">
        <v>118</v>
      </c>
      <c r="C8" s="5" t="s">
        <v>54</v>
      </c>
      <c r="D8" s="5" t="s">
        <v>332</v>
      </c>
      <c r="E8" s="5" t="s">
        <v>346</v>
      </c>
      <c r="F8" s="5" t="s">
        <v>347</v>
      </c>
      <c r="G8" s="5" t="s">
        <v>324</v>
      </c>
      <c r="H8" s="5" t="s">
        <v>325</v>
      </c>
      <c r="I8" s="5" t="s">
        <v>121</v>
      </c>
      <c r="J8" s="5" t="s">
        <v>326</v>
      </c>
      <c r="K8" s="5" t="s">
        <v>334</v>
      </c>
      <c r="L8" s="5" t="s">
        <v>328</v>
      </c>
      <c r="M8" s="5" t="s">
        <v>329</v>
      </c>
      <c r="N8" s="5" t="s">
        <v>330</v>
      </c>
      <c r="O8" s="5" t="s">
        <v>17</v>
      </c>
      <c r="P8" s="5" t="s">
        <v>348</v>
      </c>
    </row>
    <row r="9" spans="1:16" x14ac:dyDescent="0.25">
      <c r="A9" s="5" t="s">
        <v>129</v>
      </c>
      <c r="B9" s="5" t="s">
        <v>124</v>
      </c>
      <c r="C9" s="5" t="s">
        <v>54</v>
      </c>
      <c r="D9" s="5" t="s">
        <v>332</v>
      </c>
      <c r="E9" s="5" t="s">
        <v>349</v>
      </c>
      <c r="F9" s="5" t="s">
        <v>329</v>
      </c>
      <c r="G9" s="5" t="s">
        <v>324</v>
      </c>
      <c r="H9" s="5" t="s">
        <v>350</v>
      </c>
      <c r="I9" s="5" t="s">
        <v>175</v>
      </c>
      <c r="J9" s="5" t="s">
        <v>326</v>
      </c>
      <c r="K9" s="5" t="s">
        <v>351</v>
      </c>
      <c r="L9" s="5" t="s">
        <v>328</v>
      </c>
      <c r="M9" s="5" t="s">
        <v>352</v>
      </c>
      <c r="N9" s="5" t="s">
        <v>330</v>
      </c>
      <c r="O9" s="5" t="s">
        <v>17</v>
      </c>
      <c r="P9" s="5" t="s">
        <v>353</v>
      </c>
    </row>
    <row r="10" spans="1:16" x14ac:dyDescent="0.25">
      <c r="A10" s="5" t="s">
        <v>135</v>
      </c>
      <c r="B10" s="5" t="s">
        <v>130</v>
      </c>
      <c r="C10" s="5" t="s">
        <v>61</v>
      </c>
      <c r="D10" s="5" t="s">
        <v>332</v>
      </c>
      <c r="E10" s="5" t="s">
        <v>354</v>
      </c>
      <c r="F10" s="5" t="s">
        <v>355</v>
      </c>
      <c r="G10" s="5" t="s">
        <v>356</v>
      </c>
      <c r="H10" s="5" t="s">
        <v>357</v>
      </c>
      <c r="I10" s="5" t="s">
        <v>133</v>
      </c>
      <c r="J10" s="5" t="s">
        <v>337</v>
      </c>
      <c r="K10" s="5" t="s">
        <v>358</v>
      </c>
      <c r="L10" s="5" t="s">
        <v>328</v>
      </c>
      <c r="M10" s="5" t="s">
        <v>359</v>
      </c>
      <c r="N10" s="5" t="s">
        <v>330</v>
      </c>
      <c r="O10" s="5" t="s">
        <v>17</v>
      </c>
      <c r="P10" s="5" t="s">
        <v>360</v>
      </c>
    </row>
    <row r="11" spans="1:16" x14ac:dyDescent="0.25">
      <c r="A11" s="5" t="s">
        <v>141</v>
      </c>
      <c r="B11" s="5" t="s">
        <v>136</v>
      </c>
      <c r="C11" s="5" t="s">
        <v>68</v>
      </c>
      <c r="D11" s="5" t="s">
        <v>332</v>
      </c>
      <c r="E11" s="5" t="s">
        <v>361</v>
      </c>
      <c r="F11" s="5" t="s">
        <v>338</v>
      </c>
      <c r="G11" s="5" t="s">
        <v>362</v>
      </c>
      <c r="H11" s="5" t="s">
        <v>363</v>
      </c>
      <c r="I11" s="5" t="s">
        <v>364</v>
      </c>
      <c r="J11" s="5" t="s">
        <v>326</v>
      </c>
      <c r="K11" s="5" t="s">
        <v>344</v>
      </c>
      <c r="L11" s="5" t="s">
        <v>328</v>
      </c>
      <c r="M11" s="5" t="s">
        <v>339</v>
      </c>
      <c r="N11" s="5" t="s">
        <v>330</v>
      </c>
      <c r="O11" s="5" t="s">
        <v>17</v>
      </c>
      <c r="P11" s="5" t="s">
        <v>365</v>
      </c>
    </row>
    <row r="12" spans="1:16" x14ac:dyDescent="0.25">
      <c r="A12" s="5" t="s">
        <v>147</v>
      </c>
      <c r="B12" s="5" t="s">
        <v>142</v>
      </c>
      <c r="C12" s="5" t="s">
        <v>68</v>
      </c>
      <c r="D12" s="5" t="s">
        <v>332</v>
      </c>
      <c r="E12" s="5" t="s">
        <v>366</v>
      </c>
      <c r="F12" s="5" t="s">
        <v>367</v>
      </c>
      <c r="G12" s="5" t="s">
        <v>362</v>
      </c>
      <c r="H12" s="5" t="s">
        <v>368</v>
      </c>
      <c r="I12" s="5" t="s">
        <v>145</v>
      </c>
      <c r="J12" s="5" t="s">
        <v>337</v>
      </c>
      <c r="K12" s="5" t="s">
        <v>355</v>
      </c>
      <c r="L12" s="5" t="s">
        <v>328</v>
      </c>
      <c r="M12" s="5" t="s">
        <v>359</v>
      </c>
      <c r="N12" s="5" t="s">
        <v>330</v>
      </c>
      <c r="O12" s="5" t="s">
        <v>17</v>
      </c>
      <c r="P12" s="5" t="s">
        <v>369</v>
      </c>
    </row>
    <row r="13" spans="1:16" x14ac:dyDescent="0.25">
      <c r="A13" s="5" t="s">
        <v>153</v>
      </c>
      <c r="B13" s="5" t="s">
        <v>148</v>
      </c>
      <c r="C13" s="5" t="s">
        <v>75</v>
      </c>
      <c r="D13" s="5" t="s">
        <v>332</v>
      </c>
      <c r="E13" s="5" t="s">
        <v>370</v>
      </c>
      <c r="F13" s="5" t="s">
        <v>329</v>
      </c>
      <c r="G13" s="5" t="s">
        <v>362</v>
      </c>
      <c r="H13" s="5" t="s">
        <v>371</v>
      </c>
      <c r="I13" s="5" t="s">
        <v>151</v>
      </c>
      <c r="J13" s="5" t="s">
        <v>326</v>
      </c>
      <c r="K13" s="5" t="s">
        <v>351</v>
      </c>
      <c r="L13" s="5" t="s">
        <v>328</v>
      </c>
      <c r="M13" s="5" t="s">
        <v>352</v>
      </c>
      <c r="N13" s="5" t="s">
        <v>330</v>
      </c>
      <c r="O13" s="5" t="s">
        <v>17</v>
      </c>
      <c r="P13" s="5" t="s">
        <v>372</v>
      </c>
    </row>
    <row r="14" spans="1:16" x14ac:dyDescent="0.25">
      <c r="A14" s="5" t="s">
        <v>159</v>
      </c>
      <c r="B14" s="5" t="s">
        <v>154</v>
      </c>
      <c r="C14" s="5" t="s">
        <v>75</v>
      </c>
      <c r="D14" s="5" t="s">
        <v>332</v>
      </c>
      <c r="E14" s="5" t="s">
        <v>373</v>
      </c>
      <c r="F14" s="5" t="s">
        <v>351</v>
      </c>
      <c r="G14" s="5" t="s">
        <v>374</v>
      </c>
      <c r="H14" s="5" t="s">
        <v>375</v>
      </c>
      <c r="I14" s="5" t="s">
        <v>157</v>
      </c>
      <c r="J14" s="5" t="s">
        <v>337</v>
      </c>
      <c r="K14" s="5" t="s">
        <v>376</v>
      </c>
      <c r="L14" s="5" t="s">
        <v>328</v>
      </c>
      <c r="M14" s="5" t="s">
        <v>377</v>
      </c>
      <c r="N14" s="5" t="s">
        <v>330</v>
      </c>
      <c r="O14" s="5" t="s">
        <v>17</v>
      </c>
      <c r="P14" s="5" t="s">
        <v>378</v>
      </c>
    </row>
    <row r="15" spans="1:16" x14ac:dyDescent="0.25">
      <c r="A15" s="5" t="s">
        <v>165</v>
      </c>
      <c r="B15" s="5" t="s">
        <v>160</v>
      </c>
      <c r="C15" s="5" t="s">
        <v>82</v>
      </c>
      <c r="D15" s="5" t="s">
        <v>332</v>
      </c>
      <c r="E15" s="5" t="s">
        <v>379</v>
      </c>
      <c r="F15" s="5" t="s">
        <v>355</v>
      </c>
      <c r="G15" s="5" t="s">
        <v>362</v>
      </c>
      <c r="H15" s="5" t="s">
        <v>380</v>
      </c>
      <c r="I15" s="5" t="s">
        <v>163</v>
      </c>
      <c r="J15" s="5" t="s">
        <v>326</v>
      </c>
      <c r="K15" s="5" t="s">
        <v>358</v>
      </c>
      <c r="L15" s="5" t="s">
        <v>328</v>
      </c>
      <c r="M15" s="5" t="s">
        <v>359</v>
      </c>
      <c r="N15" s="5" t="s">
        <v>330</v>
      </c>
      <c r="O15" s="5" t="s">
        <v>17</v>
      </c>
      <c r="P15" s="5" t="s">
        <v>381</v>
      </c>
    </row>
    <row r="16" spans="1:16" x14ac:dyDescent="0.25">
      <c r="A16" s="5" t="s">
        <v>171</v>
      </c>
      <c r="B16" s="5" t="s">
        <v>166</v>
      </c>
      <c r="C16" s="5" t="s">
        <v>167</v>
      </c>
      <c r="D16" s="5" t="s">
        <v>332</v>
      </c>
      <c r="E16" s="5" t="s">
        <v>382</v>
      </c>
      <c r="F16" s="5" t="s">
        <v>383</v>
      </c>
      <c r="G16" s="5" t="s">
        <v>384</v>
      </c>
      <c r="H16" s="5" t="s">
        <v>385</v>
      </c>
      <c r="I16" s="5" t="s">
        <v>115</v>
      </c>
      <c r="J16" s="5" t="s">
        <v>386</v>
      </c>
      <c r="K16" s="5" t="s">
        <v>352</v>
      </c>
      <c r="L16" s="5" t="s">
        <v>328</v>
      </c>
      <c r="M16" s="5" t="s">
        <v>387</v>
      </c>
      <c r="N16" s="5" t="s">
        <v>330</v>
      </c>
      <c r="O16" s="5" t="s">
        <v>17</v>
      </c>
      <c r="P16" s="5" t="s">
        <v>388</v>
      </c>
    </row>
    <row r="17" spans="1:16" x14ac:dyDescent="0.25">
      <c r="A17" s="5" t="s">
        <v>177</v>
      </c>
      <c r="B17" s="5" t="s">
        <v>172</v>
      </c>
      <c r="C17" s="5" t="s">
        <v>22</v>
      </c>
      <c r="D17" s="5" t="s">
        <v>332</v>
      </c>
      <c r="E17" s="5" t="s">
        <v>389</v>
      </c>
      <c r="F17" s="5" t="s">
        <v>377</v>
      </c>
      <c r="G17" s="5" t="s">
        <v>374</v>
      </c>
      <c r="H17" s="5" t="s">
        <v>390</v>
      </c>
      <c r="I17" s="5" t="s">
        <v>175</v>
      </c>
      <c r="J17" s="5" t="s">
        <v>337</v>
      </c>
      <c r="K17" s="5" t="s">
        <v>387</v>
      </c>
      <c r="L17" s="5" t="s">
        <v>328</v>
      </c>
      <c r="M17" s="5" t="s">
        <v>391</v>
      </c>
      <c r="N17" s="5" t="s">
        <v>330</v>
      </c>
      <c r="O17" s="5" t="s">
        <v>17</v>
      </c>
      <c r="P17" s="5" t="s">
        <v>392</v>
      </c>
    </row>
  </sheetData>
  <mergeCells count="2">
    <mergeCell ref="A1:P1"/>
    <mergeCell ref="A2:P2"/>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18" customWidth="1"/>
    <col min="3" max="3" width="30" customWidth="1"/>
    <col min="4" max="4" width="12" customWidth="1"/>
    <col min="5" max="5" width="34" customWidth="1"/>
    <col min="6" max="6" width="10" customWidth="1"/>
    <col min="7" max="7" width="26" customWidth="1"/>
  </cols>
  <sheetData>
    <row r="1" ht="22" customHeight="1" spans="1:7" s="1" customFormat="1" x14ac:dyDescent="0.25">
      <c r="A1" s="1" t="s">
        <v>393</v>
      </c>
      <c r="B1" s="1"/>
      <c r="C1" s="1"/>
      <c r="D1" s="1"/>
      <c r="E1" s="1"/>
      <c r="F1" s="1"/>
      <c r="G1" s="1"/>
    </row>
    <row r="2" spans="1:7" s="2" customFormat="1" x14ac:dyDescent="0.25">
      <c r="A2" s="2" t="s">
        <v>1</v>
      </c>
      <c r="B2" s="2"/>
      <c r="C2" s="2"/>
      <c r="D2" s="2"/>
      <c r="E2" s="2"/>
      <c r="F2" s="2"/>
      <c r="G2" s="2"/>
    </row>
    <row r="4" spans="1:7" s="3" customFormat="1" x14ac:dyDescent="0.25">
      <c r="A4" s="4" t="s">
        <v>394</v>
      </c>
      <c r="B4" s="4" t="s">
        <v>39</v>
      </c>
      <c r="C4" s="4" t="s">
        <v>395</v>
      </c>
      <c r="D4" s="4" t="s">
        <v>396</v>
      </c>
      <c r="E4" s="4" t="s">
        <v>397</v>
      </c>
      <c r="F4" s="4" t="s">
        <v>398</v>
      </c>
      <c r="G4" s="4" t="s">
        <v>284</v>
      </c>
    </row>
    <row r="5" spans="1:7" x14ac:dyDescent="0.25">
      <c r="A5" s="5" t="s">
        <v>111</v>
      </c>
      <c r="B5" s="5" t="s">
        <v>45</v>
      </c>
      <c r="C5" s="5" t="s">
        <v>399</v>
      </c>
      <c r="D5" s="5" t="s">
        <v>400</v>
      </c>
      <c r="E5" s="5" t="s">
        <v>401</v>
      </c>
      <c r="F5" s="5" t="s">
        <v>402</v>
      </c>
      <c r="G5" s="5" t="s">
        <v>17</v>
      </c>
    </row>
    <row r="6" spans="1:7" x14ac:dyDescent="0.25">
      <c r="A6" s="5" t="s">
        <v>111</v>
      </c>
      <c r="B6" s="5" t="s">
        <v>45</v>
      </c>
      <c r="C6" s="5" t="s">
        <v>399</v>
      </c>
      <c r="D6" s="5" t="s">
        <v>403</v>
      </c>
      <c r="E6" s="5" t="s">
        <v>404</v>
      </c>
      <c r="F6" s="5" t="s">
        <v>405</v>
      </c>
      <c r="G6" s="5" t="s">
        <v>406</v>
      </c>
    </row>
    <row r="7" spans="1:7" x14ac:dyDescent="0.25">
      <c r="A7" s="5" t="s">
        <v>111</v>
      </c>
      <c r="B7" s="5" t="s">
        <v>45</v>
      </c>
      <c r="C7" s="5" t="s">
        <v>399</v>
      </c>
      <c r="D7" s="5" t="s">
        <v>407</v>
      </c>
      <c r="E7" s="5" t="s">
        <v>408</v>
      </c>
      <c r="F7" s="5" t="s">
        <v>405</v>
      </c>
      <c r="G7" s="5" t="s">
        <v>409</v>
      </c>
    </row>
    <row r="8" spans="1:7" x14ac:dyDescent="0.25">
      <c r="A8" s="5" t="s">
        <v>111</v>
      </c>
      <c r="B8" s="5" t="s">
        <v>45</v>
      </c>
      <c r="C8" s="5" t="s">
        <v>399</v>
      </c>
      <c r="D8" s="5" t="s">
        <v>410</v>
      </c>
      <c r="E8" s="5" t="s">
        <v>411</v>
      </c>
      <c r="F8" s="5" t="s">
        <v>405</v>
      </c>
      <c r="G8" s="5" t="s">
        <v>412</v>
      </c>
    </row>
    <row r="9" spans="1:7" x14ac:dyDescent="0.25">
      <c r="A9" s="5" t="s">
        <v>117</v>
      </c>
      <c r="B9" s="5" t="s">
        <v>45</v>
      </c>
      <c r="C9" s="5" t="s">
        <v>413</v>
      </c>
      <c r="D9" s="5" t="s">
        <v>414</v>
      </c>
      <c r="E9" s="5" t="s">
        <v>415</v>
      </c>
      <c r="F9" s="5" t="s">
        <v>402</v>
      </c>
      <c r="G9" s="5" t="s">
        <v>17</v>
      </c>
    </row>
    <row r="10" spans="1:7" x14ac:dyDescent="0.25">
      <c r="A10" s="5" t="s">
        <v>117</v>
      </c>
      <c r="B10" s="5" t="s">
        <v>45</v>
      </c>
      <c r="C10" s="5" t="s">
        <v>413</v>
      </c>
      <c r="D10" s="5" t="s">
        <v>416</v>
      </c>
      <c r="E10" s="5" t="s">
        <v>417</v>
      </c>
      <c r="F10" s="5" t="s">
        <v>405</v>
      </c>
      <c r="G10" s="5" t="s">
        <v>418</v>
      </c>
    </row>
    <row r="11" spans="1:7" x14ac:dyDescent="0.25">
      <c r="A11" s="5" t="s">
        <v>117</v>
      </c>
      <c r="B11" s="5" t="s">
        <v>45</v>
      </c>
      <c r="C11" s="5" t="s">
        <v>413</v>
      </c>
      <c r="D11" s="5" t="s">
        <v>419</v>
      </c>
      <c r="E11" s="5" t="s">
        <v>420</v>
      </c>
      <c r="F11" s="5" t="s">
        <v>405</v>
      </c>
      <c r="G11" s="5" t="s">
        <v>421</v>
      </c>
    </row>
    <row r="12" spans="1:7" x14ac:dyDescent="0.25">
      <c r="A12" s="5" t="s">
        <v>123</v>
      </c>
      <c r="B12" s="5" t="s">
        <v>54</v>
      </c>
      <c r="C12" s="5" t="s">
        <v>422</v>
      </c>
      <c r="D12" s="5" t="s">
        <v>423</v>
      </c>
      <c r="E12" s="5" t="s">
        <v>424</v>
      </c>
      <c r="F12" s="5" t="s">
        <v>402</v>
      </c>
      <c r="G12" s="5" t="s">
        <v>17</v>
      </c>
    </row>
    <row r="13" spans="1:7" x14ac:dyDescent="0.25">
      <c r="A13" s="5" t="s">
        <v>123</v>
      </c>
      <c r="B13" s="5" t="s">
        <v>54</v>
      </c>
      <c r="C13" s="5" t="s">
        <v>422</v>
      </c>
      <c r="D13" s="5" t="s">
        <v>425</v>
      </c>
      <c r="E13" s="5" t="s">
        <v>426</v>
      </c>
      <c r="F13" s="5" t="s">
        <v>402</v>
      </c>
      <c r="G13" s="5" t="s">
        <v>17</v>
      </c>
    </row>
    <row r="14" spans="1:7" x14ac:dyDescent="0.25">
      <c r="A14" s="5" t="s">
        <v>123</v>
      </c>
      <c r="B14" s="5" t="s">
        <v>54</v>
      </c>
      <c r="C14" s="5" t="s">
        <v>422</v>
      </c>
      <c r="D14" s="5" t="s">
        <v>427</v>
      </c>
      <c r="E14" s="5" t="s">
        <v>428</v>
      </c>
      <c r="F14" s="5" t="s">
        <v>402</v>
      </c>
      <c r="G14" s="5" t="s">
        <v>17</v>
      </c>
    </row>
    <row r="15" spans="1:7" x14ac:dyDescent="0.25">
      <c r="A15" s="5" t="s">
        <v>123</v>
      </c>
      <c r="B15" s="5" t="s">
        <v>54</v>
      </c>
      <c r="C15" s="5" t="s">
        <v>422</v>
      </c>
      <c r="D15" s="5" t="s">
        <v>429</v>
      </c>
      <c r="E15" s="5" t="s">
        <v>430</v>
      </c>
      <c r="F15" s="5" t="s">
        <v>405</v>
      </c>
      <c r="G15" s="5" t="s">
        <v>431</v>
      </c>
    </row>
    <row r="16" spans="1:7" x14ac:dyDescent="0.25">
      <c r="A16" s="5" t="s">
        <v>129</v>
      </c>
      <c r="B16" s="5" t="s">
        <v>54</v>
      </c>
      <c r="C16" s="5" t="s">
        <v>432</v>
      </c>
      <c r="D16" s="5" t="s">
        <v>433</v>
      </c>
      <c r="E16" s="5" t="s">
        <v>434</v>
      </c>
      <c r="F16" s="5" t="s">
        <v>402</v>
      </c>
      <c r="G16" s="5" t="s">
        <v>17</v>
      </c>
    </row>
    <row r="17" spans="1:7" x14ac:dyDescent="0.25">
      <c r="A17" s="5" t="s">
        <v>129</v>
      </c>
      <c r="B17" s="5" t="s">
        <v>54</v>
      </c>
      <c r="C17" s="5" t="s">
        <v>432</v>
      </c>
      <c r="D17" s="5" t="s">
        <v>435</v>
      </c>
      <c r="E17" s="5" t="s">
        <v>436</v>
      </c>
      <c r="F17" s="5" t="s">
        <v>402</v>
      </c>
      <c r="G17" s="5" t="s">
        <v>17</v>
      </c>
    </row>
    <row r="18" spans="1:7" x14ac:dyDescent="0.25">
      <c r="A18" s="5" t="s">
        <v>129</v>
      </c>
      <c r="B18" s="5" t="s">
        <v>54</v>
      </c>
      <c r="C18" s="5" t="s">
        <v>432</v>
      </c>
      <c r="D18" s="5" t="s">
        <v>437</v>
      </c>
      <c r="E18" s="5" t="s">
        <v>438</v>
      </c>
      <c r="F18" s="5" t="s">
        <v>405</v>
      </c>
      <c r="G18" s="5" t="s">
        <v>439</v>
      </c>
    </row>
    <row r="19" spans="1:7" x14ac:dyDescent="0.25">
      <c r="A19" s="5" t="s">
        <v>129</v>
      </c>
      <c r="B19" s="5" t="s">
        <v>54</v>
      </c>
      <c r="C19" s="5" t="s">
        <v>432</v>
      </c>
      <c r="D19" s="5" t="s">
        <v>440</v>
      </c>
      <c r="E19" s="5" t="s">
        <v>441</v>
      </c>
      <c r="F19" s="5" t="s">
        <v>405</v>
      </c>
      <c r="G19" s="5" t="s">
        <v>442</v>
      </c>
    </row>
    <row r="20" spans="1:7" x14ac:dyDescent="0.25">
      <c r="A20" s="5" t="s">
        <v>135</v>
      </c>
      <c r="B20" s="5" t="s">
        <v>61</v>
      </c>
      <c r="C20" s="5" t="s">
        <v>443</v>
      </c>
      <c r="D20" s="5" t="s">
        <v>444</v>
      </c>
      <c r="E20" s="5" t="s">
        <v>445</v>
      </c>
      <c r="F20" s="5" t="s">
        <v>402</v>
      </c>
      <c r="G20" s="5" t="s">
        <v>17</v>
      </c>
    </row>
    <row r="21" spans="1:7" x14ac:dyDescent="0.25">
      <c r="A21" s="5" t="s">
        <v>135</v>
      </c>
      <c r="B21" s="5" t="s">
        <v>61</v>
      </c>
      <c r="C21" s="5" t="s">
        <v>443</v>
      </c>
      <c r="D21" s="5" t="s">
        <v>446</v>
      </c>
      <c r="E21" s="5" t="s">
        <v>447</v>
      </c>
      <c r="F21" s="5" t="s">
        <v>402</v>
      </c>
      <c r="G21" s="5" t="s">
        <v>17</v>
      </c>
    </row>
    <row r="22" spans="1:7" x14ac:dyDescent="0.25">
      <c r="A22" s="5" t="s">
        <v>135</v>
      </c>
      <c r="B22" s="5" t="s">
        <v>61</v>
      </c>
      <c r="C22" s="5" t="s">
        <v>443</v>
      </c>
      <c r="D22" s="5" t="s">
        <v>448</v>
      </c>
      <c r="E22" s="5" t="s">
        <v>449</v>
      </c>
      <c r="F22" s="5" t="s">
        <v>405</v>
      </c>
      <c r="G22" s="5" t="s">
        <v>450</v>
      </c>
    </row>
    <row r="23" spans="1:7" x14ac:dyDescent="0.25">
      <c r="A23" s="5" t="s">
        <v>135</v>
      </c>
      <c r="B23" s="5" t="s">
        <v>61</v>
      </c>
      <c r="C23" s="5" t="s">
        <v>443</v>
      </c>
      <c r="D23" s="5" t="s">
        <v>451</v>
      </c>
      <c r="E23" s="5" t="s">
        <v>452</v>
      </c>
      <c r="F23" s="5" t="s">
        <v>405</v>
      </c>
      <c r="G23" s="5" t="s">
        <v>453</v>
      </c>
    </row>
    <row r="24" spans="1:7" x14ac:dyDescent="0.25">
      <c r="A24" s="5" t="s">
        <v>141</v>
      </c>
      <c r="B24" s="5" t="s">
        <v>68</v>
      </c>
      <c r="C24" s="5" t="s">
        <v>454</v>
      </c>
      <c r="D24" s="5" t="s">
        <v>455</v>
      </c>
      <c r="E24" s="5" t="s">
        <v>456</v>
      </c>
      <c r="F24" s="5" t="s">
        <v>402</v>
      </c>
      <c r="G24" s="5" t="s">
        <v>17</v>
      </c>
    </row>
    <row r="25" spans="1:7" x14ac:dyDescent="0.25">
      <c r="A25" s="5" t="s">
        <v>141</v>
      </c>
      <c r="B25" s="5" t="s">
        <v>68</v>
      </c>
      <c r="C25" s="5" t="s">
        <v>454</v>
      </c>
      <c r="D25" s="5" t="s">
        <v>457</v>
      </c>
      <c r="E25" s="5" t="s">
        <v>458</v>
      </c>
      <c r="F25" s="5" t="s">
        <v>402</v>
      </c>
      <c r="G25" s="5" t="s">
        <v>17</v>
      </c>
    </row>
    <row r="26" spans="1:7" x14ac:dyDescent="0.25">
      <c r="A26" s="5" t="s">
        <v>141</v>
      </c>
      <c r="B26" s="5" t="s">
        <v>68</v>
      </c>
      <c r="C26" s="5" t="s">
        <v>454</v>
      </c>
      <c r="D26" s="5" t="s">
        <v>459</v>
      </c>
      <c r="E26" s="5" t="s">
        <v>460</v>
      </c>
      <c r="F26" s="5" t="s">
        <v>405</v>
      </c>
      <c r="G26" s="5" t="s">
        <v>461</v>
      </c>
    </row>
    <row r="27" spans="1:7" x14ac:dyDescent="0.25">
      <c r="A27" s="5" t="s">
        <v>141</v>
      </c>
      <c r="B27" s="5" t="s">
        <v>68</v>
      </c>
      <c r="C27" s="5" t="s">
        <v>454</v>
      </c>
      <c r="D27" s="5" t="s">
        <v>462</v>
      </c>
      <c r="E27" s="5" t="s">
        <v>463</v>
      </c>
      <c r="F27" s="5" t="s">
        <v>402</v>
      </c>
      <c r="G27" s="5" t="s">
        <v>17</v>
      </c>
    </row>
    <row r="28" spans="1:7" x14ac:dyDescent="0.25">
      <c r="A28" s="5" t="s">
        <v>147</v>
      </c>
      <c r="B28" s="5" t="s">
        <v>68</v>
      </c>
      <c r="C28" s="5" t="s">
        <v>464</v>
      </c>
      <c r="D28" s="5" t="s">
        <v>465</v>
      </c>
      <c r="E28" s="5" t="s">
        <v>466</v>
      </c>
      <c r="F28" s="5" t="s">
        <v>402</v>
      </c>
      <c r="G28" s="5" t="s">
        <v>17</v>
      </c>
    </row>
    <row r="29" spans="1:7" x14ac:dyDescent="0.25">
      <c r="A29" s="5" t="s">
        <v>147</v>
      </c>
      <c r="B29" s="5" t="s">
        <v>68</v>
      </c>
      <c r="C29" s="5" t="s">
        <v>464</v>
      </c>
      <c r="D29" s="5" t="s">
        <v>467</v>
      </c>
      <c r="E29" s="5" t="s">
        <v>468</v>
      </c>
      <c r="F29" s="5" t="s">
        <v>405</v>
      </c>
      <c r="G29" s="5" t="s">
        <v>469</v>
      </c>
    </row>
    <row r="30" spans="1:7" x14ac:dyDescent="0.25">
      <c r="A30" s="5" t="s">
        <v>147</v>
      </c>
      <c r="B30" s="5" t="s">
        <v>68</v>
      </c>
      <c r="C30" s="5" t="s">
        <v>464</v>
      </c>
      <c r="D30" s="5" t="s">
        <v>470</v>
      </c>
      <c r="E30" s="5" t="s">
        <v>471</v>
      </c>
      <c r="F30" s="5" t="s">
        <v>402</v>
      </c>
      <c r="G30" s="5" t="s">
        <v>17</v>
      </c>
    </row>
    <row r="31" spans="1:7" x14ac:dyDescent="0.25">
      <c r="A31" s="5" t="s">
        <v>153</v>
      </c>
      <c r="B31" s="5" t="s">
        <v>75</v>
      </c>
      <c r="C31" s="5" t="s">
        <v>472</v>
      </c>
      <c r="D31" s="5" t="s">
        <v>473</v>
      </c>
      <c r="E31" s="5" t="s">
        <v>474</v>
      </c>
      <c r="F31" s="5" t="s">
        <v>402</v>
      </c>
      <c r="G31" s="5" t="s">
        <v>17</v>
      </c>
    </row>
    <row r="32" spans="1:7" x14ac:dyDescent="0.25">
      <c r="A32" s="5" t="s">
        <v>153</v>
      </c>
      <c r="B32" s="5" t="s">
        <v>75</v>
      </c>
      <c r="C32" s="5" t="s">
        <v>472</v>
      </c>
      <c r="D32" s="5" t="s">
        <v>475</v>
      </c>
      <c r="E32" s="5" t="s">
        <v>476</v>
      </c>
      <c r="F32" s="5" t="s">
        <v>402</v>
      </c>
      <c r="G32" s="5" t="s">
        <v>17</v>
      </c>
    </row>
    <row r="33" spans="1:7" x14ac:dyDescent="0.25">
      <c r="A33" s="5" t="s">
        <v>153</v>
      </c>
      <c r="B33" s="5" t="s">
        <v>75</v>
      </c>
      <c r="C33" s="5" t="s">
        <v>472</v>
      </c>
      <c r="D33" s="5" t="s">
        <v>477</v>
      </c>
      <c r="E33" s="5" t="s">
        <v>478</v>
      </c>
      <c r="F33" s="5" t="s">
        <v>405</v>
      </c>
      <c r="G33" s="5" t="s">
        <v>479</v>
      </c>
    </row>
    <row r="34" spans="1:7" x14ac:dyDescent="0.25">
      <c r="A34" s="5" t="s">
        <v>153</v>
      </c>
      <c r="B34" s="5" t="s">
        <v>75</v>
      </c>
      <c r="C34" s="5" t="s">
        <v>472</v>
      </c>
      <c r="D34" s="5" t="s">
        <v>480</v>
      </c>
      <c r="E34" s="5" t="s">
        <v>481</v>
      </c>
      <c r="F34" s="5" t="s">
        <v>402</v>
      </c>
      <c r="G34" s="5" t="s">
        <v>17</v>
      </c>
    </row>
    <row r="35" spans="1:7" x14ac:dyDescent="0.25">
      <c r="A35" s="5" t="s">
        <v>159</v>
      </c>
      <c r="B35" s="5" t="s">
        <v>75</v>
      </c>
      <c r="C35" s="5" t="s">
        <v>482</v>
      </c>
      <c r="D35" s="5" t="s">
        <v>483</v>
      </c>
      <c r="E35" s="5" t="s">
        <v>484</v>
      </c>
      <c r="F35" s="5" t="s">
        <v>402</v>
      </c>
      <c r="G35" s="5" t="s">
        <v>17</v>
      </c>
    </row>
    <row r="36" spans="1:7" x14ac:dyDescent="0.25">
      <c r="A36" s="5" t="s">
        <v>159</v>
      </c>
      <c r="B36" s="5" t="s">
        <v>75</v>
      </c>
      <c r="C36" s="5" t="s">
        <v>482</v>
      </c>
      <c r="D36" s="5" t="s">
        <v>485</v>
      </c>
      <c r="E36" s="5" t="s">
        <v>486</v>
      </c>
      <c r="F36" s="5" t="s">
        <v>402</v>
      </c>
      <c r="G36" s="5" t="s">
        <v>17</v>
      </c>
    </row>
    <row r="37" spans="1:7" x14ac:dyDescent="0.25">
      <c r="A37" s="5" t="s">
        <v>159</v>
      </c>
      <c r="B37" s="5" t="s">
        <v>75</v>
      </c>
      <c r="C37" s="5" t="s">
        <v>482</v>
      </c>
      <c r="D37" s="5" t="s">
        <v>487</v>
      </c>
      <c r="E37" s="5" t="s">
        <v>488</v>
      </c>
      <c r="F37" s="5" t="s">
        <v>402</v>
      </c>
      <c r="G37" s="5" t="s">
        <v>17</v>
      </c>
    </row>
    <row r="38" spans="1:7" x14ac:dyDescent="0.25">
      <c r="A38" s="5" t="s">
        <v>165</v>
      </c>
      <c r="B38" s="5" t="s">
        <v>82</v>
      </c>
      <c r="C38" s="5" t="s">
        <v>489</v>
      </c>
      <c r="D38" s="5" t="s">
        <v>490</v>
      </c>
      <c r="E38" s="5" t="s">
        <v>491</v>
      </c>
      <c r="F38" s="5" t="s">
        <v>402</v>
      </c>
      <c r="G38" s="5" t="s">
        <v>17</v>
      </c>
    </row>
    <row r="39" spans="1:7" x14ac:dyDescent="0.25">
      <c r="A39" s="5" t="s">
        <v>165</v>
      </c>
      <c r="B39" s="5" t="s">
        <v>82</v>
      </c>
      <c r="C39" s="5" t="s">
        <v>489</v>
      </c>
      <c r="D39" s="5" t="s">
        <v>492</v>
      </c>
      <c r="E39" s="5" t="s">
        <v>493</v>
      </c>
      <c r="F39" s="5" t="s">
        <v>402</v>
      </c>
      <c r="G39" s="5" t="s">
        <v>17</v>
      </c>
    </row>
    <row r="40" spans="1:7" x14ac:dyDescent="0.25">
      <c r="A40" s="5" t="s">
        <v>165</v>
      </c>
      <c r="B40" s="5" t="s">
        <v>82</v>
      </c>
      <c r="C40" s="5" t="s">
        <v>489</v>
      </c>
      <c r="D40" s="5" t="s">
        <v>494</v>
      </c>
      <c r="E40" s="5" t="s">
        <v>495</v>
      </c>
      <c r="F40" s="5" t="s">
        <v>405</v>
      </c>
      <c r="G40" s="5" t="s">
        <v>496</v>
      </c>
    </row>
    <row r="41" spans="1:7" x14ac:dyDescent="0.25">
      <c r="A41" s="5" t="s">
        <v>165</v>
      </c>
      <c r="B41" s="5" t="s">
        <v>82</v>
      </c>
      <c r="C41" s="5" t="s">
        <v>489</v>
      </c>
      <c r="D41" s="5" t="s">
        <v>497</v>
      </c>
      <c r="E41" s="5" t="s">
        <v>498</v>
      </c>
      <c r="F41" s="5" t="s">
        <v>405</v>
      </c>
      <c r="G41" s="5" t="s">
        <v>499</v>
      </c>
    </row>
    <row r="42" spans="1:7" x14ac:dyDescent="0.25">
      <c r="A42" s="5" t="s">
        <v>165</v>
      </c>
      <c r="B42" s="5" t="s">
        <v>82</v>
      </c>
      <c r="C42" s="5" t="s">
        <v>489</v>
      </c>
      <c r="D42" s="5" t="s">
        <v>500</v>
      </c>
      <c r="E42" s="5" t="s">
        <v>501</v>
      </c>
      <c r="F42" s="5" t="s">
        <v>405</v>
      </c>
      <c r="G42" s="5" t="s">
        <v>502</v>
      </c>
    </row>
    <row r="43" spans="1:7" x14ac:dyDescent="0.25">
      <c r="A43" s="5" t="s">
        <v>171</v>
      </c>
      <c r="B43" s="5" t="s">
        <v>167</v>
      </c>
      <c r="C43" s="5" t="s">
        <v>503</v>
      </c>
      <c r="D43" s="5" t="s">
        <v>504</v>
      </c>
      <c r="E43" s="5" t="s">
        <v>505</v>
      </c>
      <c r="F43" s="5" t="s">
        <v>402</v>
      </c>
      <c r="G43" s="5" t="s">
        <v>17</v>
      </c>
    </row>
    <row r="44" spans="1:7" x14ac:dyDescent="0.25">
      <c r="A44" s="5" t="s">
        <v>171</v>
      </c>
      <c r="B44" s="5" t="s">
        <v>167</v>
      </c>
      <c r="C44" s="5" t="s">
        <v>503</v>
      </c>
      <c r="D44" s="5" t="s">
        <v>506</v>
      </c>
      <c r="E44" s="5" t="s">
        <v>507</v>
      </c>
      <c r="F44" s="5" t="s">
        <v>405</v>
      </c>
      <c r="G44" s="5" t="s">
        <v>508</v>
      </c>
    </row>
    <row r="45" spans="1:7" x14ac:dyDescent="0.25">
      <c r="A45" s="5" t="s">
        <v>171</v>
      </c>
      <c r="B45" s="5" t="s">
        <v>167</v>
      </c>
      <c r="C45" s="5" t="s">
        <v>503</v>
      </c>
      <c r="D45" s="5" t="s">
        <v>509</v>
      </c>
      <c r="E45" s="5" t="s">
        <v>510</v>
      </c>
      <c r="F45" s="5" t="s">
        <v>405</v>
      </c>
      <c r="G45" s="5" t="s">
        <v>511</v>
      </c>
    </row>
    <row r="46" spans="1:7" x14ac:dyDescent="0.25">
      <c r="A46" s="5" t="s">
        <v>171</v>
      </c>
      <c r="B46" s="5" t="s">
        <v>167</v>
      </c>
      <c r="C46" s="5" t="s">
        <v>503</v>
      </c>
      <c r="D46" s="5" t="s">
        <v>512</v>
      </c>
      <c r="E46" s="5" t="s">
        <v>513</v>
      </c>
      <c r="F46" s="5" t="s">
        <v>405</v>
      </c>
      <c r="G46" s="5" t="s">
        <v>514</v>
      </c>
    </row>
    <row r="47" spans="1:7" x14ac:dyDescent="0.25">
      <c r="A47" s="5" t="s">
        <v>171</v>
      </c>
      <c r="B47" s="5" t="s">
        <v>167</v>
      </c>
      <c r="C47" s="5" t="s">
        <v>503</v>
      </c>
      <c r="D47" s="5" t="s">
        <v>515</v>
      </c>
      <c r="E47" s="5" t="s">
        <v>516</v>
      </c>
      <c r="F47" s="5" t="s">
        <v>405</v>
      </c>
      <c r="G47" s="5" t="s">
        <v>517</v>
      </c>
    </row>
    <row r="48" spans="1:7" x14ac:dyDescent="0.25">
      <c r="A48" s="5" t="s">
        <v>177</v>
      </c>
      <c r="B48" s="5" t="s">
        <v>22</v>
      </c>
      <c r="C48" s="5" t="s">
        <v>518</v>
      </c>
      <c r="D48" s="5" t="s">
        <v>519</v>
      </c>
      <c r="E48" s="5" t="s">
        <v>520</v>
      </c>
      <c r="F48" s="5" t="s">
        <v>402</v>
      </c>
      <c r="G48" s="5" t="s">
        <v>17</v>
      </c>
    </row>
    <row r="49" spans="1:7" x14ac:dyDescent="0.25">
      <c r="A49" s="5" t="s">
        <v>177</v>
      </c>
      <c r="B49" s="5" t="s">
        <v>22</v>
      </c>
      <c r="C49" s="5" t="s">
        <v>518</v>
      </c>
      <c r="D49" s="5" t="s">
        <v>521</v>
      </c>
      <c r="E49" s="5" t="s">
        <v>522</v>
      </c>
      <c r="F49" s="5" t="s">
        <v>402</v>
      </c>
      <c r="G49" s="5" t="s">
        <v>17</v>
      </c>
    </row>
    <row r="50" spans="1:7" x14ac:dyDescent="0.25">
      <c r="A50" s="5" t="s">
        <v>177</v>
      </c>
      <c r="B50" s="5" t="s">
        <v>22</v>
      </c>
      <c r="C50" s="5" t="s">
        <v>518</v>
      </c>
      <c r="D50" s="5" t="s">
        <v>523</v>
      </c>
      <c r="E50" s="5" t="s">
        <v>524</v>
      </c>
      <c r="F50" s="5" t="s">
        <v>405</v>
      </c>
      <c r="G50" s="5" t="s">
        <v>525</v>
      </c>
    </row>
    <row r="51" spans="1:7" x14ac:dyDescent="0.25">
      <c r="A51" s="5" t="s">
        <v>177</v>
      </c>
      <c r="B51" s="5" t="s">
        <v>22</v>
      </c>
      <c r="C51" s="5" t="s">
        <v>518</v>
      </c>
      <c r="D51" s="5" t="s">
        <v>526</v>
      </c>
      <c r="E51" s="5" t="s">
        <v>527</v>
      </c>
      <c r="F51" s="5" t="s">
        <v>402</v>
      </c>
      <c r="G51" s="5" t="s">
        <v>17</v>
      </c>
    </row>
  </sheetData>
  <mergeCells count="2">
    <mergeCell ref="A1:G1"/>
    <mergeCell ref="A2:G2"/>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0" customWidth="1"/>
    <col min="3" max="3" width="10" customWidth="1"/>
    <col min="4" max="4" width="8" customWidth="1"/>
    <col min="5" max="5" width="36" customWidth="1"/>
    <col min="6" max="6" width="28" customWidth="1"/>
    <col min="7" max="7" width="12" customWidth="1"/>
  </cols>
  <sheetData>
    <row r="1" ht="22" customHeight="1" spans="1:7" s="1" customFormat="1" x14ac:dyDescent="0.25">
      <c r="A1" s="1" t="s">
        <v>528</v>
      </c>
      <c r="B1" s="1"/>
      <c r="C1" s="1"/>
      <c r="D1" s="1"/>
      <c r="E1" s="1"/>
      <c r="F1" s="1"/>
      <c r="G1" s="1"/>
    </row>
    <row r="2" spans="1:7" s="2" customFormat="1" x14ac:dyDescent="0.25">
      <c r="A2" s="2" t="s">
        <v>1</v>
      </c>
      <c r="B2" s="2"/>
      <c r="C2" s="2"/>
      <c r="D2" s="2"/>
      <c r="E2" s="2"/>
      <c r="F2" s="2"/>
      <c r="G2" s="2"/>
    </row>
    <row r="4" spans="1:7" s="3" customFormat="1" x14ac:dyDescent="0.25">
      <c r="A4" s="4" t="s">
        <v>394</v>
      </c>
      <c r="B4" s="4" t="s">
        <v>39</v>
      </c>
      <c r="C4" s="4" t="s">
        <v>529</v>
      </c>
      <c r="D4" s="4" t="s">
        <v>182</v>
      </c>
      <c r="E4" s="4" t="s">
        <v>3</v>
      </c>
      <c r="F4" s="4" t="s">
        <v>185</v>
      </c>
      <c r="G4" s="4" t="s">
        <v>530</v>
      </c>
    </row>
    <row r="5" spans="1:7" x14ac:dyDescent="0.25">
      <c r="A5" s="5" t="s">
        <v>111</v>
      </c>
      <c r="B5" s="5" t="s">
        <v>45</v>
      </c>
      <c r="C5" s="5" t="s">
        <v>531</v>
      </c>
      <c r="D5" s="5" t="s">
        <v>52</v>
      </c>
      <c r="E5" s="5" t="s">
        <v>532</v>
      </c>
      <c r="F5" s="5" t="s">
        <v>533</v>
      </c>
      <c r="G5" s="5" t="s">
        <v>231</v>
      </c>
    </row>
    <row r="6" spans="1:7" x14ac:dyDescent="0.25">
      <c r="A6" s="5" t="s">
        <v>117</v>
      </c>
      <c r="B6" s="5" t="s">
        <v>45</v>
      </c>
      <c r="C6" s="5" t="s">
        <v>534</v>
      </c>
      <c r="D6" s="5" t="s">
        <v>48</v>
      </c>
      <c r="E6" s="5" t="s">
        <v>535</v>
      </c>
      <c r="F6" s="5" t="s">
        <v>536</v>
      </c>
      <c r="G6" s="5" t="s">
        <v>193</v>
      </c>
    </row>
    <row r="7" spans="1:7" x14ac:dyDescent="0.25">
      <c r="A7" s="5" t="s">
        <v>123</v>
      </c>
      <c r="B7" s="5" t="s">
        <v>54</v>
      </c>
      <c r="C7" s="5" t="s">
        <v>537</v>
      </c>
      <c r="D7" s="5" t="s">
        <v>52</v>
      </c>
      <c r="E7" s="5" t="s">
        <v>538</v>
      </c>
      <c r="F7" s="5" t="s">
        <v>539</v>
      </c>
      <c r="G7" s="5" t="s">
        <v>240</v>
      </c>
    </row>
    <row r="8" spans="1:7" x14ac:dyDescent="0.25">
      <c r="A8" s="5" t="s">
        <v>129</v>
      </c>
      <c r="B8" s="5" t="s">
        <v>54</v>
      </c>
      <c r="C8" s="5" t="s">
        <v>540</v>
      </c>
      <c r="D8" s="5" t="s">
        <v>52</v>
      </c>
      <c r="E8" s="5" t="s">
        <v>541</v>
      </c>
      <c r="F8" s="5" t="s">
        <v>542</v>
      </c>
      <c r="G8" s="5" t="s">
        <v>240</v>
      </c>
    </row>
    <row r="9" spans="1:7" x14ac:dyDescent="0.25">
      <c r="A9" s="5" t="s">
        <v>129</v>
      </c>
      <c r="B9" s="5" t="s">
        <v>54</v>
      </c>
      <c r="C9" s="5" t="s">
        <v>543</v>
      </c>
      <c r="D9" s="5" t="s">
        <v>52</v>
      </c>
      <c r="E9" s="5" t="s">
        <v>544</v>
      </c>
      <c r="F9" s="5" t="s">
        <v>545</v>
      </c>
      <c r="G9" s="5" t="s">
        <v>204</v>
      </c>
    </row>
    <row r="10" spans="1:7" x14ac:dyDescent="0.25">
      <c r="A10" s="5" t="s">
        <v>135</v>
      </c>
      <c r="B10" s="5" t="s">
        <v>61</v>
      </c>
      <c r="C10" s="5" t="s">
        <v>546</v>
      </c>
      <c r="D10" s="5" t="s">
        <v>52</v>
      </c>
      <c r="E10" s="5" t="s">
        <v>547</v>
      </c>
      <c r="F10" s="5" t="s">
        <v>548</v>
      </c>
      <c r="G10" s="5" t="s">
        <v>222</v>
      </c>
    </row>
    <row r="11" spans="1:7" x14ac:dyDescent="0.25">
      <c r="A11" s="5" t="s">
        <v>135</v>
      </c>
      <c r="B11" s="5" t="s">
        <v>61</v>
      </c>
      <c r="C11" s="5" t="s">
        <v>549</v>
      </c>
      <c r="D11" s="5" t="s">
        <v>52</v>
      </c>
      <c r="E11" s="5" t="s">
        <v>550</v>
      </c>
      <c r="F11" s="5" t="s">
        <v>551</v>
      </c>
      <c r="G11" s="5" t="s">
        <v>222</v>
      </c>
    </row>
    <row r="12" spans="1:7" x14ac:dyDescent="0.25">
      <c r="A12" s="5" t="s">
        <v>141</v>
      </c>
      <c r="B12" s="5" t="s">
        <v>68</v>
      </c>
      <c r="C12" s="5" t="s">
        <v>552</v>
      </c>
      <c r="D12" s="5" t="s">
        <v>48</v>
      </c>
      <c r="E12" s="5" t="s">
        <v>553</v>
      </c>
      <c r="F12" s="5" t="s">
        <v>554</v>
      </c>
      <c r="G12" s="5" t="s">
        <v>213</v>
      </c>
    </row>
    <row r="13" spans="1:7" x14ac:dyDescent="0.25">
      <c r="A13" s="5" t="s">
        <v>147</v>
      </c>
      <c r="B13" s="5" t="s">
        <v>68</v>
      </c>
      <c r="C13" s="5" t="s">
        <v>555</v>
      </c>
      <c r="D13" s="5" t="s">
        <v>85</v>
      </c>
      <c r="E13" s="5" t="s">
        <v>556</v>
      </c>
      <c r="F13" s="5" t="s">
        <v>557</v>
      </c>
      <c r="G13" s="5" t="s">
        <v>249</v>
      </c>
    </row>
    <row r="14" spans="1:7" x14ac:dyDescent="0.25">
      <c r="A14" s="5" t="s">
        <v>153</v>
      </c>
      <c r="B14" s="5" t="s">
        <v>75</v>
      </c>
      <c r="C14" s="5" t="s">
        <v>558</v>
      </c>
      <c r="D14" s="5" t="s">
        <v>48</v>
      </c>
      <c r="E14" s="5" t="s">
        <v>559</v>
      </c>
      <c r="F14" s="5" t="s">
        <v>560</v>
      </c>
      <c r="G14" s="5" t="s">
        <v>193</v>
      </c>
    </row>
    <row r="15" spans="1:7" x14ac:dyDescent="0.25">
      <c r="A15" s="5" t="s">
        <v>165</v>
      </c>
      <c r="B15" s="5" t="s">
        <v>82</v>
      </c>
      <c r="C15" s="5" t="s">
        <v>561</v>
      </c>
      <c r="D15" s="5" t="s">
        <v>52</v>
      </c>
      <c r="E15" s="5" t="s">
        <v>562</v>
      </c>
      <c r="F15" s="5" t="s">
        <v>563</v>
      </c>
      <c r="G15" s="5" t="s">
        <v>249</v>
      </c>
    </row>
    <row r="16" spans="1:7" x14ac:dyDescent="0.25">
      <c r="A16" s="5" t="s">
        <v>171</v>
      </c>
      <c r="B16" s="5" t="s">
        <v>167</v>
      </c>
      <c r="C16" s="5" t="s">
        <v>564</v>
      </c>
      <c r="D16" s="5" t="s">
        <v>48</v>
      </c>
      <c r="E16" s="5" t="s">
        <v>565</v>
      </c>
      <c r="F16" s="5" t="s">
        <v>566</v>
      </c>
      <c r="G16" s="5" t="s">
        <v>204</v>
      </c>
    </row>
    <row r="17" spans="1:7" x14ac:dyDescent="0.25">
      <c r="A17" s="5" t="s">
        <v>171</v>
      </c>
      <c r="B17" s="5" t="s">
        <v>167</v>
      </c>
      <c r="C17" s="5" t="s">
        <v>567</v>
      </c>
      <c r="D17" s="5" t="s">
        <v>52</v>
      </c>
      <c r="E17" s="5" t="s">
        <v>568</v>
      </c>
      <c r="F17" s="5" t="s">
        <v>569</v>
      </c>
      <c r="G17" s="5" t="s">
        <v>258</v>
      </c>
    </row>
    <row r="18" spans="1:7" x14ac:dyDescent="0.25">
      <c r="A18" s="5" t="s">
        <v>177</v>
      </c>
      <c r="B18" s="5" t="s">
        <v>22</v>
      </c>
      <c r="C18" s="5" t="s">
        <v>570</v>
      </c>
      <c r="D18" s="5" t="s">
        <v>48</v>
      </c>
      <c r="E18" s="5" t="s">
        <v>571</v>
      </c>
      <c r="F18" s="5" t="s">
        <v>572</v>
      </c>
      <c r="G18" s="5" t="s">
        <v>204</v>
      </c>
    </row>
  </sheetData>
  <mergeCells count="2">
    <mergeCell ref="A1:G1"/>
    <mergeCell ref="A2:G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監査概要・計画</vt:lpstr>
      <vt:lpstr>リスク評価</vt:lpstr>
      <vt:lpstr>監査プログラム</vt:lpstr>
      <vt:lpstr>発見事項</vt:lpstr>
      <vt:lpstr>フォローアップ</vt:lpstr>
      <vt:lpstr>往査調書一覧</vt:lpstr>
      <vt:lpstr>サンプル明細</vt:lpstr>
      <vt:lpstr>例外事項</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2026-09-11T23:27:42Z</dcterms:created>
  <dcterms:modified xsi:type="dcterms:W3CDTF">2026-09-11T23:27:42Z</dcterms:modified>
</cp:coreProperties>
</file>